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6"/>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'bs'!$A$1:$F$86</definedName>
    <definedName name="_xlnm.Print_Area" localSheetId="3">'cflow'!$A$1:$G$59</definedName>
    <definedName name="_xlnm.Print_Area" localSheetId="1">'EQUITY'!$A$1:$I$43</definedName>
    <definedName name="_xlnm.Print_Area" localSheetId="6">'Notes'!$A$1:$K$250</definedName>
    <definedName name="_xlnm.Print_Area" localSheetId="0">'pl'!$A$1:$J$47</definedName>
    <definedName name="_xlnm.Print_Titles" localSheetId="3">'cflow'!$1:$6</definedName>
  </definedNames>
  <calcPr fullCalcOnLoad="1"/>
</workbook>
</file>

<file path=xl/sharedStrings.xml><?xml version="1.0" encoding="utf-8"?>
<sst xmlns="http://schemas.openxmlformats.org/spreadsheetml/2006/main" count="362" uniqueCount="257">
  <si>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</si>
  <si>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</si>
  <si>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</si>
  <si>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</si>
  <si>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</si>
  <si>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</si>
  <si>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</si>
  <si>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</si>
  <si>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</si>
  <si>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</si>
  <si>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</si>
  <si>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</si>
  <si>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</si>
  <si>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</si>
  <si>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</si>
  <si>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</si>
  <si>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</si>
  <si>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</si>
  <si>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</si>
  <si>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</si>
  <si>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</si>
  <si>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</si>
  <si>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</si>
  <si>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</si>
  <si>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</si>
  <si>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</si>
  <si>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</si>
  <si>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</si>
  <si>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</si>
  <si>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</si>
  <si>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</si>
  <si>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</si>
  <si>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</si>
  <si>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</si>
  <si>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</si>
  <si>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</si>
  <si>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</si>
  <si>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</si>
  <si>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</si>
  <si>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</si>
  <si>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</si>
  <si>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</si>
  <si>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</si>
  <si>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</si>
  <si>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</si>
  <si>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</si>
  <si>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</si>
  <si>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</si>
  <si>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</si>
  <si>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</si>
  <si>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</si>
  <si>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</si>
  <si>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</si>
  <si>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</si>
  <si>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</si>
  <si>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</si>
  <si>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</si>
  <si>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</si>
  <si>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</si>
  <si>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</si>
  <si>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</si>
  <si>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</si>
  <si>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</si>
  <si>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</si>
  <si>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</si>
  <si>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</si>
  <si>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</si>
  <si>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Profit / (Loss) before tax</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</si>
  <si>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</si>
  <si>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</si>
  <si>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</si>
  <si>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</si>
  <si>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</si>
  <si>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</si>
  <si>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</si>
  <si>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</si>
  <si>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</si>
  <si>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</si>
  <si>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Profit/(Loss) before tax</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</si>
  <si>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</si>
  <si>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</si>
  <si>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</si>
  <si>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</si>
  <si>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</si>
  <si>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</si>
  <si>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 xml:space="preserve"> ADDITIONAL INFORMATION FOR</t>
  </si>
  <si>
    <t>Cash &amp; Cash Equivalents at beginning of year</t>
  </si>
  <si>
    <t>cash</t>
  </si>
  <si>
    <t xml:space="preserve">fd </t>
  </si>
  <si>
    <t>Quarter</t>
  </si>
  <si>
    <t>Ended</t>
  </si>
  <si>
    <t>Current</t>
  </si>
  <si>
    <t xml:space="preserve">Ended </t>
  </si>
  <si>
    <t>Finance cost</t>
  </si>
  <si>
    <t>Profit / (Loss) before taxation</t>
  </si>
  <si>
    <t>Profit / (Loss) for the period</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</si>
  <si>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</si>
  <si>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</si>
  <si>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</si>
  <si>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</si>
  <si>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</si>
  <si>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</si>
  <si>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</si>
  <si>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</si>
  <si>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</si>
  <si>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</si>
  <si>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Balance at end of period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</si>
  <si>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</si>
  <si>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</si>
  <si>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</si>
  <si>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</si>
  <si>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</si>
  <si>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</si>
  <si>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</si>
  <si>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</si>
  <si>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</si>
  <si>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</si>
  <si>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</si>
  <si>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</si>
  <si>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</si>
  <si>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</si>
  <si>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</si>
  <si>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</si>
  <si>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</si>
  <si>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</si>
  <si>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</si>
  <si>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</si>
  <si>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Loss for the period</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</si>
  <si>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</si>
  <si>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</si>
  <si>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</si>
  <si>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</si>
  <si>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</si>
  <si>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</si>
  <si>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</si>
  <si>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</si>
  <si>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Earnings / (Loss) per share attributable</t>
  </si>
  <si>
    <t xml:space="preserve">  to equity holders of the parent :-</t>
  </si>
  <si>
    <t xml:space="preserve">Land held for development </t>
  </si>
  <si>
    <t>Tax paid</t>
  </si>
  <si>
    <t>Balance  at beginning of year, as previously stated</t>
  </si>
  <si>
    <t>Effects of adopting:</t>
  </si>
  <si>
    <t xml:space="preserve">    FRS 140, Investment Properties</t>
  </si>
  <si>
    <t>Balance  at beginning of year (restated)</t>
  </si>
  <si>
    <t xml:space="preserve">Cumulative </t>
  </si>
  <si>
    <t>Audited Financial Statements of the Group  for the year ended 31 December 2006.</t>
  </si>
  <si>
    <t>Audited Financial Statements of the Group for the year ended 31 December 2006.</t>
  </si>
  <si>
    <t>Balance  at beginning of year</t>
  </si>
  <si>
    <t>Annual Audited  Financial Statements of the Group  for the year ended 31 December 2006.</t>
  </si>
  <si>
    <t>31-Dec-06</t>
  </si>
  <si>
    <t>Profit  for the period</t>
  </si>
  <si>
    <t xml:space="preserve">Receivables </t>
  </si>
  <si>
    <t xml:space="preserve">Inventories </t>
  </si>
  <si>
    <t xml:space="preserve">Amounts due from related companies </t>
  </si>
  <si>
    <t xml:space="preserve">Refurbishment cost of investment property </t>
  </si>
  <si>
    <t>Net repayment of borrowings</t>
  </si>
  <si>
    <t>Investment Property</t>
  </si>
  <si>
    <t>Net cash used in financing activities</t>
  </si>
  <si>
    <t xml:space="preserve">Cash &amp; Cash Equivalents at end of period </t>
  </si>
  <si>
    <t>Net cash (used in) / generated from investing activities</t>
  </si>
  <si>
    <t xml:space="preserve">Profit/(Loss) for the period </t>
  </si>
  <si>
    <t xml:space="preserve">Profit/(Loss) attributable to ordinary equity </t>
  </si>
  <si>
    <t xml:space="preserve">holders of the parent </t>
  </si>
  <si>
    <t>Basic earnings/(loss) per share (sen)</t>
  </si>
  <si>
    <t xml:space="preserve">Net assets per share attributable to ordinary </t>
  </si>
  <si>
    <t xml:space="preserve"> FOR THE FINANCIAL PERIOD ENDED 30 JUNE 2007</t>
  </si>
  <si>
    <t xml:space="preserve">6 Months Ended </t>
  </si>
  <si>
    <t>30-June-07</t>
  </si>
  <si>
    <t>30-June-06</t>
  </si>
  <si>
    <t>6 Months Ended</t>
  </si>
  <si>
    <t>Condensed Consolidated Cash Flow Statement For The Period  Ended 30 June 2007</t>
  </si>
  <si>
    <t>Condensed Consolidated Balance Sheet As At 30 June 2007</t>
  </si>
  <si>
    <t>Condensed Consolidated Statement of Changes in Equity for the Period Ended 30 June 2007</t>
  </si>
  <si>
    <t xml:space="preserve">CONDENSED CONSOLIDATED INCOME STATEMENTS FOR THE 2ND QUARTER ENDED </t>
  </si>
  <si>
    <t>30 JUNE 2007</t>
  </si>
  <si>
    <t>30/06/2007</t>
  </si>
  <si>
    <t>30/06/2006</t>
  </si>
  <si>
    <t>Quarterly report on consolidated results for the financial quarter ended 30 JUNE 2007.</t>
  </si>
  <si>
    <t xml:space="preserve">6 months </t>
  </si>
  <si>
    <t>Dividends paid (Note 7)</t>
  </si>
  <si>
    <t xml:space="preserve">Dividend paid </t>
  </si>
  <si>
    <t xml:space="preserve"> THE FINANCIAL PERIOD  ENDED 30 JUNE 2007</t>
  </si>
  <si>
    <t>V</t>
  </si>
  <si>
    <t>AUDIT REPORT OF PRECEDING ANNUAL FINANCIAL STATEMENTS</t>
  </si>
  <si>
    <t>EXCEPTIONAL ITEMS</t>
  </si>
  <si>
    <t xml:space="preserve">Segment Revenue </t>
  </si>
  <si>
    <t>-</t>
  </si>
  <si>
    <t>CHANGES IN THE COMPOSITION OF THE GROUP</t>
  </si>
  <si>
    <t>VARIANCE FROM PROFIT FORECAST OR PROFIT GUARANTEE</t>
  </si>
  <si>
    <t xml:space="preserve">Reversal of deferred tax </t>
  </si>
  <si>
    <t>PURCHASES AND DISPOSAL OF QUOTED SECURITIES</t>
  </si>
  <si>
    <t xml:space="preserve">OFF BALANCE SHEET FINANCIAL INSTRUMENTS </t>
  </si>
  <si>
    <t>CHANGES IN MATERIAL LITIGATION</t>
  </si>
  <si>
    <t xml:space="preserve">NOTES </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</si>
  <si>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</si>
  <si>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</si>
  <si>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</si>
  <si>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</si>
  <si>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</si>
  <si>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</si>
  <si>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6 months ended </t>
  </si>
  <si>
    <t xml:space="preserve">   6 months ended </t>
  </si>
  <si>
    <t xml:space="preserve">    30th June 2007</t>
  </si>
  <si>
    <t>30th June 2006</t>
  </si>
  <si>
    <t xml:space="preserve">Group Revenue </t>
  </si>
  <si>
    <t xml:space="preserve">Segment Results </t>
  </si>
  <si>
    <t xml:space="preserve">Manufacturing </t>
  </si>
  <si>
    <t xml:space="preserve">Investment holding &amp; Others </t>
  </si>
  <si>
    <t xml:space="preserve">VALUATION OF PROPERTY, PLANT AND EQUIPMENT </t>
  </si>
  <si>
    <t xml:space="preserve">SUBSEQUENT EVENTS </t>
  </si>
  <si>
    <t>CONTINGENT LIABILITIES / CAPITAL COMMITMENTS</t>
  </si>
  <si>
    <t xml:space="preserve">REVIEW OF PERFORMANCE </t>
  </si>
  <si>
    <t>COMPARISON WITH PRECEDING QUARTER'S REPORT</t>
  </si>
  <si>
    <t xml:space="preserve">CURRENT YEAR PROSPECTS </t>
  </si>
  <si>
    <t xml:space="preserve">TAXATION </t>
  </si>
  <si>
    <t xml:space="preserve">Malaysian tax expense for the year </t>
  </si>
  <si>
    <t xml:space="preserve">Income tax - current year </t>
  </si>
  <si>
    <t xml:space="preserve">SALE OF UNQUOTED INVESTMENTS AND PROPERTIES </t>
  </si>
  <si>
    <t xml:space="preserve">STATUS OF CORPORATE PROPOSALS </t>
  </si>
  <si>
    <t xml:space="preserve">BANK BORROWINGS </t>
  </si>
  <si>
    <t xml:space="preserve">Secured </t>
  </si>
  <si>
    <t xml:space="preserve">Short Term </t>
  </si>
  <si>
    <t xml:space="preserve">Long Term </t>
  </si>
  <si>
    <t xml:space="preserve">DIVIDENDS </t>
  </si>
  <si>
    <t>EARNINGS / LOSS PER SHARE</t>
  </si>
  <si>
    <t xml:space="preserve">BY ORDER OF THE BOARD </t>
  </si>
  <si>
    <t xml:space="preserve">Ng Seng Nam </t>
  </si>
  <si>
    <t xml:space="preserve">Company Secretary </t>
  </si>
  <si>
    <t>Deposit for purchase of land for development</t>
  </si>
  <si>
    <t>Operating profit before changes in working capital</t>
  </si>
  <si>
    <t>Cash (used in)/ generated from operations</t>
  </si>
  <si>
    <t>Net cash (used in)/generated from  operating activities</t>
  </si>
  <si>
    <t>Manufacturing</t>
  </si>
  <si>
    <t>Profit from operations</t>
  </si>
  <si>
    <t xml:space="preserve">Profit from operations </t>
  </si>
  <si>
    <t>Long Term Borrowings</t>
  </si>
  <si>
    <t>Short Term Borrowings</t>
  </si>
  <si>
    <t xml:space="preserve">Overdraft </t>
  </si>
  <si>
    <t xml:space="preserve">Loan </t>
  </si>
  <si>
    <t xml:space="preserve">  share (sen)</t>
  </si>
  <si>
    <t xml:space="preserve">Proposed/ Declared dividend per ordinary </t>
  </si>
  <si>
    <t>ISSUANCE AND REPAYMENT OF DEBT AND EQUITY SECURITIES</t>
  </si>
  <si>
    <t>(a)</t>
  </si>
  <si>
    <t>(b)</t>
  </si>
  <si>
    <t>On 31 May 2007, the Company had announced the following corporate proposals :-</t>
  </si>
  <si>
    <t>( c)</t>
  </si>
  <si>
    <t>(i)</t>
  </si>
  <si>
    <t>(ii)</t>
  </si>
  <si>
    <t>20</t>
  </si>
  <si>
    <t>22</t>
  </si>
  <si>
    <t>23</t>
  </si>
  <si>
    <t>24</t>
  </si>
  <si>
    <t>25</t>
  </si>
  <si>
    <t>STATUS OF CORPORATE PROPOSALS (CONTD.)</t>
  </si>
  <si>
    <t>Half Year Ended 30 June 2007</t>
  </si>
  <si>
    <t>Half Year Ended 30 June  2006</t>
  </si>
  <si>
    <t>22 August 2007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</si>
</sst>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_);\(0.00\)"/>
    <numFmt numFmtId="167" formatCode="0.0_);\(0.0\)"/>
    <numFmt numFmtId="168" formatCode="_(* #,##0.000_);_(* \(#,##0.000\);_(* &quot;-&quot;??_);_(@_)"/>
    <numFmt numFmtId="169" formatCode="#,##0.0_);\(#,##0.0\)"/>
    <numFmt numFmtId="170" formatCode="0_);\(0\)"/>
    <numFmt numFmtId="171" formatCode="#,##0_);[Red]\(#,##0\);\-"/>
    <numFmt numFmtId="172" formatCode="_-* #,##0_-;\-* #,##0_-;_-* &quot;-&quot;??_-;_-@_-"/>
    <numFmt numFmtId="173" formatCode="mmmm\ d\,\ yyyy"/>
    <numFmt numFmtId="174" formatCode="[$-409]dddd\,\ mmmm\ dd\,\ yyyy"/>
    <numFmt numFmtId="175" formatCode="[$-409]mmmm\-yy;@"/>
  </numFmts>
  <fonts count="11">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165" fontId="2" fillId="0" borderId="0" xfId="15" applyNumberFormat="1" applyFont="1" applyAlignment="1">
      <alignment/>
    </xf>
    <xf numFmtId="165" fontId="2" fillId="0" borderId="0" xfId="0" applyNumberFormat="1" applyFont="1" applyAlignment="1">
      <alignment/>
    </xf>
    <xf numFmtId="0" fontId="2" fillId="0" borderId="0" xfId="0" applyFont="1" applyAlignment="1" quotePrefix="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Alignment="1">
      <alignment/>
    </xf>
    <xf numFmtId="43" fontId="2" fillId="0" borderId="0" xfId="15" applyNumberFormat="1" applyFont="1" applyAlignment="1">
      <alignment/>
    </xf>
    <xf numFmtId="165" fontId="1" fillId="0" borderId="0" xfId="15" applyNumberFormat="1" applyFont="1" applyAlignment="1">
      <alignment horizontal="center"/>
    </xf>
    <xf numFmtId="165" fontId="1" fillId="0" borderId="0" xfId="15"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65" fontId="2" fillId="0" borderId="1" xfId="15" applyNumberFormat="1" applyFont="1" applyBorder="1" applyAlignment="1">
      <alignment/>
    </xf>
    <xf numFmtId="165" fontId="2" fillId="0" borderId="2" xfId="15" applyNumberFormat="1" applyFont="1" applyBorder="1" applyAlignment="1">
      <alignment/>
    </xf>
    <xf numFmtId="165" fontId="2" fillId="0" borderId="3" xfId="15" applyNumberFormat="1" applyFont="1" applyBorder="1" applyAlignment="1">
      <alignment/>
    </xf>
    <xf numFmtId="0" fontId="2" fillId="0" borderId="0" xfId="0" applyFont="1" applyAlignment="1">
      <alignment/>
    </xf>
    <xf numFmtId="166" fontId="2" fillId="0" borderId="3" xfId="0" applyNumberFormat="1" applyFont="1" applyBorder="1" applyAlignment="1">
      <alignment/>
    </xf>
    <xf numFmtId="0" fontId="2" fillId="0" borderId="4"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65" fontId="3" fillId="0" borderId="0" xfId="15" applyNumberFormat="1" applyFont="1" applyFill="1" applyBorder="1" applyAlignment="1">
      <alignment/>
    </xf>
    <xf numFmtId="165" fontId="3" fillId="0" borderId="1" xfId="15"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xf>
    <xf numFmtId="165" fontId="2" fillId="0" borderId="0" xfId="15" applyNumberFormat="1" applyFont="1" applyFill="1" applyBorder="1" applyAlignment="1">
      <alignment/>
    </xf>
    <xf numFmtId="0" fontId="4" fillId="0" borderId="0" xfId="0" applyFont="1" applyFill="1" applyBorder="1" applyAlignment="1">
      <alignment/>
    </xf>
    <xf numFmtId="165" fontId="2" fillId="0" borderId="1" xfId="15" applyNumberFormat="1" applyFont="1" applyFill="1" applyBorder="1" applyAlignment="1">
      <alignment/>
    </xf>
    <xf numFmtId="4" fontId="2" fillId="0" borderId="0" xfId="15" applyNumberFormat="1" applyFont="1" applyFill="1" applyBorder="1" applyAlignment="1">
      <alignment/>
    </xf>
    <xf numFmtId="0" fontId="5" fillId="0" borderId="0" xfId="0" applyFont="1" applyFill="1" applyBorder="1" applyAlignment="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65" fontId="2" fillId="0" borderId="5" xfId="15" applyNumberFormat="1" applyFont="1" applyFill="1" applyBorder="1" applyAlignment="1">
      <alignment/>
    </xf>
    <xf numFmtId="0" fontId="6" fillId="0" borderId="0" xfId="0" applyFont="1" applyAlignment="1">
      <alignment horizontal="left"/>
    </xf>
    <xf numFmtId="0" fontId="2" fillId="0" borderId="1" xfId="0" applyFont="1" applyBorder="1" applyAlignment="1">
      <alignment/>
    </xf>
    <xf numFmtId="172" fontId="2" fillId="0" borderId="0" xfId="0" applyNumberFormat="1" applyFont="1" applyFill="1" applyAlignment="1">
      <alignment/>
    </xf>
    <xf numFmtId="172" fontId="2" fillId="0" borderId="0" xfId="15" applyNumberFormat="1" applyFont="1" applyFill="1" applyBorder="1" applyAlignment="1">
      <alignment horizontal="center"/>
    </xf>
    <xf numFmtId="165" fontId="2" fillId="0" borderId="3" xfId="15" applyNumberFormat="1" applyFont="1" applyFill="1" applyBorder="1" applyAlignment="1">
      <alignment/>
    </xf>
    <xf numFmtId="0" fontId="2" fillId="0" borderId="0" xfId="0" applyFont="1" applyAlignment="1">
      <alignment horizontal="left"/>
    </xf>
    <xf numFmtId="166"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65" fontId="2" fillId="0" borderId="1" xfId="0" applyNumberFormat="1" applyFont="1" applyBorder="1" applyAlignment="1">
      <alignment/>
    </xf>
    <xf numFmtId="165" fontId="2" fillId="0" borderId="6" xfId="15" applyNumberFormat="1" applyFont="1" applyFill="1" applyBorder="1" applyAlignment="1">
      <alignment/>
    </xf>
    <xf numFmtId="165" fontId="2" fillId="0" borderId="0" xfId="0" applyNumberFormat="1" applyFont="1" applyBorder="1" applyAlignment="1">
      <alignment/>
    </xf>
    <xf numFmtId="165" fontId="2" fillId="0" borderId="0" xfId="0" applyNumberFormat="1" applyFont="1" applyBorder="1" applyAlignment="1">
      <alignment horizontal="right"/>
    </xf>
    <xf numFmtId="165"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65" fontId="2" fillId="0" borderId="0" xfId="15" applyNumberFormat="1" applyFont="1" applyFill="1" applyBorder="1" applyAlignment="1">
      <alignment horizontal="center"/>
    </xf>
    <xf numFmtId="14" fontId="1" fillId="0" borderId="0" xfId="0" applyNumberFormat="1" applyFont="1" applyAlignment="1">
      <alignment horizontal="center"/>
    </xf>
    <xf numFmtId="0" fontId="1" fillId="0" borderId="1"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6" xfId="15"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65" fontId="2" fillId="0" borderId="4" xfId="15" applyNumberFormat="1" applyFont="1" applyFill="1" applyBorder="1" applyAlignment="1">
      <alignment/>
    </xf>
    <xf numFmtId="0" fontId="1" fillId="0" borderId="0" xfId="0" applyFont="1" applyAlignment="1" quotePrefix="1">
      <alignment horizontal="center"/>
    </xf>
    <xf numFmtId="165" fontId="2" fillId="0" borderId="1" xfId="15" applyNumberFormat="1" applyFont="1" applyBorder="1" applyAlignment="1">
      <alignment/>
    </xf>
    <xf numFmtId="172" fontId="2" fillId="0" borderId="1" xfId="15" applyNumberFormat="1" applyFont="1" applyFill="1" applyBorder="1" applyAlignment="1">
      <alignment/>
    </xf>
    <xf numFmtId="172" fontId="2" fillId="0" borderId="1" xfId="15" applyNumberFormat="1" applyFont="1" applyFill="1" applyBorder="1" applyAlignment="1">
      <alignment horizontal="center"/>
    </xf>
    <xf numFmtId="165" fontId="2" fillId="0" borderId="1" xfId="15" applyNumberFormat="1" applyFont="1" applyFill="1" applyBorder="1" applyAlignment="1">
      <alignment horizontal="center"/>
    </xf>
    <xf numFmtId="0" fontId="1" fillId="0" borderId="4" xfId="0" applyFont="1" applyBorder="1" applyAlignment="1">
      <alignment/>
    </xf>
    <xf numFmtId="165" fontId="2" fillId="0" borderId="4" xfId="15" applyNumberFormat="1" applyFont="1" applyBorder="1" applyAlignment="1">
      <alignment/>
    </xf>
    <xf numFmtId="41" fontId="2" fillId="0" borderId="4" xfId="0" applyNumberFormat="1" applyFont="1" applyBorder="1" applyAlignment="1">
      <alignment horizontal="right"/>
    </xf>
    <xf numFmtId="41" fontId="2" fillId="0" borderId="0" xfId="0" applyNumberFormat="1" applyFont="1" applyAlignment="1">
      <alignment horizontal="right"/>
    </xf>
    <xf numFmtId="0" fontId="2" fillId="0" borderId="0" xfId="0" applyFont="1" applyAlignment="1">
      <alignment horizontal="right"/>
    </xf>
    <xf numFmtId="41" fontId="2" fillId="0" borderId="4" xfId="0" applyNumberFormat="1" applyFont="1" applyBorder="1" applyAlignment="1">
      <alignment/>
    </xf>
    <xf numFmtId="165" fontId="2" fillId="0" borderId="0" xfId="15" applyNumberFormat="1" applyFont="1" applyAlignment="1">
      <alignment horizontal="left"/>
    </xf>
    <xf numFmtId="0" fontId="10" fillId="0" borderId="0" xfId="0" applyFont="1" applyAlignment="1">
      <alignment horizontal="left"/>
    </xf>
    <xf numFmtId="165" fontId="2" fillId="0" borderId="4" xfId="0" applyNumberFormat="1" applyFont="1" applyBorder="1" applyAlignment="1">
      <alignment/>
    </xf>
    <xf numFmtId="0" fontId="2" fillId="0" borderId="0" xfId="0" applyFont="1" applyAlignment="1" quotePrefix="1">
      <alignment horizontal="left"/>
    </xf>
    <xf numFmtId="0" fontId="1" fillId="0" borderId="0" xfId="0" applyFont="1" applyAlignment="1" quotePrefix="1">
      <alignment horizontal="left"/>
    </xf>
    <xf numFmtId="0" fontId="1" fillId="0" borderId="0" xfId="0" applyFont="1" applyBorder="1" applyAlignment="1">
      <alignment horizontal="right"/>
    </xf>
    <xf numFmtId="0" fontId="1" fillId="0" borderId="0" xfId="0" applyFont="1" applyBorder="1" applyAlignment="1">
      <alignment horizontal="left"/>
    </xf>
    <xf numFmtId="41" fontId="2" fillId="0" borderId="0" xfId="0" applyNumberFormat="1" applyFont="1" applyBorder="1" applyAlignment="1">
      <alignment horizontal="right"/>
    </xf>
    <xf numFmtId="41" fontId="2" fillId="0" borderId="0" xfId="0" applyNumberFormat="1" applyFont="1" applyBorder="1" applyAlignment="1">
      <alignment/>
    </xf>
    <xf numFmtId="0" fontId="1" fillId="0" borderId="0" xfId="0" applyFont="1" applyFill="1" applyBorder="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6</xdr:row>
      <xdr:rowOff>9525</xdr:rowOff>
    </xdr:from>
    <xdr:ext cx="5800725" cy="2028825"/>
    <xdr:sp>
      <xdr:nvSpPr>
        <xdr:cNvPr id="1" name="TextBox 1"/>
        <xdr:cNvSpPr txBox="1">
          <a:spLocks noChangeArrowheads="1"/>
        </xdr:cNvSpPr>
      </xdr:nvSpPr>
      <xdr:spPr>
        <a:xfrm>
          <a:off x="257175" y="1209675"/>
          <a:ext cx="5800725" cy="2028825"/>
        </a:xfrm>
        <a:prstGeom prst="rect">
          <a:avLst/>
        </a:prstGeom>
        <a:solidFill>
          <a:srgbClr val="FFFFFF"/>
        </a:solidFill>
        <a:ln w="9525" cmpd="sng">
          <a:noFill/>
        </a:ln>
      </xdr:spPr>
      <xdr:txBody>
        <a:bodyPr vertOverflow="clip" wrap="square"/>
        <a:p>
          <a:pPr algn="just">
            <a:defRPr/>
          </a:pPr>
          <a:r>
            <a:rPr lang="en-US" cap="none" sz="1200" b="0" i="0" u="none" baseline="0"/>
            <a:t>The interim financial statements are unaudited and have been prepared in accordance with the Financial Reporting Standard (FRS) 134, 'Interim Financial Reporting' issued by the Malaysian Accounting Standards Board ('MASB') and paragraph 9.22 of the Listing Requirements of Bursa Malaysia Securities Berhad and should be read in conjunction with the Group's annual audited financial statements for the year ended 31 December 2006.
The accounting policies and methods of computation adopted by the Group in this report are consistent with those adopted in the annual audited financial statements for the year ended 31 December 2006.</a:t>
          </a:r>
        </a:p>
      </xdr:txBody>
    </xdr:sp>
    <xdr:clientData/>
  </xdr:oneCellAnchor>
  <xdr:oneCellAnchor>
    <xdr:from>
      <xdr:col>1</xdr:col>
      <xdr:colOff>19050</xdr:colOff>
      <xdr:row>19</xdr:row>
      <xdr:rowOff>9525</xdr:rowOff>
    </xdr:from>
    <xdr:ext cx="5781675" cy="390525"/>
    <xdr:sp>
      <xdr:nvSpPr>
        <xdr:cNvPr id="2" name="TextBox 2"/>
        <xdr:cNvSpPr txBox="1">
          <a:spLocks noChangeArrowheads="1"/>
        </xdr:cNvSpPr>
      </xdr:nvSpPr>
      <xdr:spPr>
        <a:xfrm>
          <a:off x="266700" y="3810000"/>
          <a:ext cx="5781675" cy="390525"/>
        </a:xfrm>
        <a:prstGeom prst="rect">
          <a:avLst/>
        </a:prstGeom>
        <a:solidFill>
          <a:srgbClr val="FFFFFF"/>
        </a:solidFill>
        <a:ln w="9525" cmpd="sng">
          <a:noFill/>
        </a:ln>
      </xdr:spPr>
      <xdr:txBody>
        <a:bodyPr vertOverflow="clip" wrap="square"/>
        <a:p>
          <a:pPr algn="just">
            <a:defRPr/>
          </a:pPr>
          <a:r>
            <a:rPr lang="en-US" cap="none" sz="1200" b="0" i="0" u="none" baseline="0"/>
            <a:t>The audit report of the preceding year annual financial statements was not qualified.</a:t>
          </a:r>
        </a:p>
      </xdr:txBody>
    </xdr:sp>
    <xdr:clientData/>
  </xdr:oneCellAnchor>
  <xdr:oneCellAnchor>
    <xdr:from>
      <xdr:col>1</xdr:col>
      <xdr:colOff>0</xdr:colOff>
      <xdr:row>24</xdr:row>
      <xdr:rowOff>19050</xdr:rowOff>
    </xdr:from>
    <xdr:ext cx="5810250" cy="381000"/>
    <xdr:sp>
      <xdr:nvSpPr>
        <xdr:cNvPr id="3" name="TextBox 3"/>
        <xdr:cNvSpPr txBox="1">
          <a:spLocks noChangeArrowheads="1"/>
        </xdr:cNvSpPr>
      </xdr:nvSpPr>
      <xdr:spPr>
        <a:xfrm>
          <a:off x="247650" y="4819650"/>
          <a:ext cx="5810250" cy="381000"/>
        </a:xfrm>
        <a:prstGeom prst="rect">
          <a:avLst/>
        </a:prstGeom>
        <a:solidFill>
          <a:srgbClr val="FFFFFF"/>
        </a:solidFill>
        <a:ln w="9525" cmpd="sng">
          <a:noFill/>
        </a:ln>
      </xdr:spPr>
      <xdr:txBody>
        <a:bodyPr vertOverflow="clip" wrap="square"/>
        <a:p>
          <a:pPr algn="just">
            <a:defRPr/>
          </a:pPr>
          <a:r>
            <a:rPr lang="en-US" cap="none" sz="1200" b="0" i="0" u="none" baseline="0"/>
            <a:t>The business of the Group is generally not subject to seasonal changes.</a:t>
          </a:r>
        </a:p>
      </xdr:txBody>
    </xdr:sp>
    <xdr:clientData/>
  </xdr:oneCellAnchor>
  <xdr:oneCellAnchor>
    <xdr:from>
      <xdr:col>1</xdr:col>
      <xdr:colOff>19050</xdr:colOff>
      <xdr:row>29</xdr:row>
      <xdr:rowOff>19050</xdr:rowOff>
    </xdr:from>
    <xdr:ext cx="5791200" cy="561975"/>
    <xdr:sp>
      <xdr:nvSpPr>
        <xdr:cNvPr id="4" name="TextBox 4"/>
        <xdr:cNvSpPr txBox="1">
          <a:spLocks noChangeArrowheads="1"/>
        </xdr:cNvSpPr>
      </xdr:nvSpPr>
      <xdr:spPr>
        <a:xfrm>
          <a:off x="266700" y="5819775"/>
          <a:ext cx="5791200" cy="561975"/>
        </a:xfrm>
        <a:prstGeom prst="rect">
          <a:avLst/>
        </a:prstGeom>
        <a:solidFill>
          <a:srgbClr val="FFFFFF"/>
        </a:solidFill>
        <a:ln w="9525" cmpd="sng">
          <a:noFill/>
        </a:ln>
      </xdr:spPr>
      <xdr:txBody>
        <a:bodyPr vertOverflow="clip" wrap="square"/>
        <a:p>
          <a:pPr algn="just">
            <a:defRPr/>
          </a:pPr>
          <a:r>
            <a:rPr lang="en-US" cap="none" sz="1200" b="0" i="0" u="none" baseline="0"/>
            <a:t>There were no unusual items affecting assets, liabilities, equity, net income, or cash flows for the current financial period.</a:t>
          </a:r>
        </a:p>
      </xdr:txBody>
    </xdr:sp>
    <xdr:clientData/>
  </xdr:oneCellAnchor>
  <xdr:oneCellAnchor>
    <xdr:from>
      <xdr:col>1</xdr:col>
      <xdr:colOff>9525</xdr:colOff>
      <xdr:row>35</xdr:row>
      <xdr:rowOff>0</xdr:rowOff>
    </xdr:from>
    <xdr:ext cx="5800725" cy="619125"/>
    <xdr:sp>
      <xdr:nvSpPr>
        <xdr:cNvPr id="5" name="TextBox 5"/>
        <xdr:cNvSpPr txBox="1">
          <a:spLocks noChangeArrowheads="1"/>
        </xdr:cNvSpPr>
      </xdr:nvSpPr>
      <xdr:spPr>
        <a:xfrm>
          <a:off x="257175" y="7000875"/>
          <a:ext cx="5800725" cy="6191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estimates of amounts reported in prior financial years that have a material effect on the results for the current financial period.</a:t>
          </a:r>
        </a:p>
      </xdr:txBody>
    </xdr:sp>
    <xdr:clientData/>
  </xdr:oneCellAnchor>
  <xdr:oneCellAnchor>
    <xdr:from>
      <xdr:col>1</xdr:col>
      <xdr:colOff>0</xdr:colOff>
      <xdr:row>41</xdr:row>
      <xdr:rowOff>19050</xdr:rowOff>
    </xdr:from>
    <xdr:ext cx="5810250" cy="571500"/>
    <xdr:sp>
      <xdr:nvSpPr>
        <xdr:cNvPr id="6" name="TextBox 6"/>
        <xdr:cNvSpPr txBox="1">
          <a:spLocks noChangeArrowheads="1"/>
        </xdr:cNvSpPr>
      </xdr:nvSpPr>
      <xdr:spPr>
        <a:xfrm>
          <a:off x="247650" y="8220075"/>
          <a:ext cx="5810250" cy="571500"/>
        </a:xfrm>
        <a:prstGeom prst="rect">
          <a:avLst/>
        </a:prstGeom>
        <a:solidFill>
          <a:srgbClr val="FFFFFF"/>
        </a:solidFill>
        <a:ln w="9525" cmpd="sng">
          <a:noFill/>
        </a:ln>
      </xdr:spPr>
      <xdr:txBody>
        <a:bodyPr vertOverflow="clip" wrap="square"/>
        <a:p>
          <a:pPr algn="just">
            <a:defRPr/>
          </a:pPr>
          <a:r>
            <a:rPr lang="en-US" cap="none" sz="1200" b="0" i="0" u="none" baseline="0"/>
            <a:t>There were no issuance and repayment of debt and equity securities during the financial period ended 30 June 2007.</a:t>
          </a:r>
        </a:p>
      </xdr:txBody>
    </xdr:sp>
    <xdr:clientData/>
  </xdr:oneCellAnchor>
  <xdr:oneCellAnchor>
    <xdr:from>
      <xdr:col>1</xdr:col>
      <xdr:colOff>19050</xdr:colOff>
      <xdr:row>47</xdr:row>
      <xdr:rowOff>19050</xdr:rowOff>
    </xdr:from>
    <xdr:ext cx="5791200" cy="1790700"/>
    <xdr:sp>
      <xdr:nvSpPr>
        <xdr:cNvPr id="7" name="TextBox 7"/>
        <xdr:cNvSpPr txBox="1">
          <a:spLocks noChangeArrowheads="1"/>
        </xdr:cNvSpPr>
      </xdr:nvSpPr>
      <xdr:spPr>
        <a:xfrm>
          <a:off x="266700" y="9420225"/>
          <a:ext cx="5791200" cy="1790700"/>
        </a:xfrm>
        <a:prstGeom prst="rect">
          <a:avLst/>
        </a:prstGeom>
        <a:solidFill>
          <a:srgbClr val="FFFFFF"/>
        </a:solidFill>
        <a:ln w="9525" cmpd="sng">
          <a:noFill/>
        </a:ln>
      </xdr:spPr>
      <xdr:txBody>
        <a:bodyPr vertOverflow="clip" wrap="square"/>
        <a:p>
          <a:pPr algn="just">
            <a:defRPr/>
          </a:pPr>
          <a:r>
            <a:rPr lang="en-US" cap="none" sz="1200" b="0" i="0" u="none" baseline="0"/>
            <a:t>A dividend of 4% less 27% taxation on the 30,831,000 Irredeemable Convertible Preference Shares ("ICPS") amounting to RM890,799 was paid on 15 May 2007 in respect of the financial year ended 31 December 2006.
A dividend of RM330,846 on the ICPS was paid on 15 May 2006 in respect of the financial year ended 31 December 2005. The dividend paid approximates 1.49% less 28% taxation and was calculated on the basis of 4% per annum pro-rated from the date of issuance of the ICPS of 18 August 2005 to 31 December 2005.
</a:t>
          </a:r>
        </a:p>
      </xdr:txBody>
    </xdr:sp>
    <xdr:clientData/>
  </xdr:oneCellAnchor>
  <xdr:oneCellAnchor>
    <xdr:from>
      <xdr:col>1</xdr:col>
      <xdr:colOff>19050</xdr:colOff>
      <xdr:row>78</xdr:row>
      <xdr:rowOff>19050</xdr:rowOff>
    </xdr:from>
    <xdr:ext cx="5791200" cy="600075"/>
    <xdr:sp>
      <xdr:nvSpPr>
        <xdr:cNvPr id="8" name="TextBox 8"/>
        <xdr:cNvSpPr txBox="1">
          <a:spLocks noChangeArrowheads="1"/>
        </xdr:cNvSpPr>
      </xdr:nvSpPr>
      <xdr:spPr>
        <a:xfrm>
          <a:off x="266700" y="15401925"/>
          <a:ext cx="5791200" cy="600075"/>
        </a:xfrm>
        <a:prstGeom prst="rect">
          <a:avLst/>
        </a:prstGeom>
        <a:solidFill>
          <a:srgbClr val="FFFFFF"/>
        </a:solidFill>
        <a:ln w="9525" cmpd="sng">
          <a:noFill/>
        </a:ln>
      </xdr:spPr>
      <xdr:txBody>
        <a:bodyPr vertOverflow="clip" wrap="square"/>
        <a:p>
          <a:pPr algn="just">
            <a:defRPr/>
          </a:pPr>
          <a:r>
            <a:rPr lang="en-US" cap="none" sz="1200" b="0" i="0" u="none" baseline="0"/>
            <a:t>Segmental information relating to geographical areas of operations has not been presented as the Group operates only in Malaysia.</a:t>
          </a:r>
        </a:p>
      </xdr:txBody>
    </xdr:sp>
    <xdr:clientData/>
  </xdr:oneCellAnchor>
  <xdr:oneCellAnchor>
    <xdr:from>
      <xdr:col>1</xdr:col>
      <xdr:colOff>19050</xdr:colOff>
      <xdr:row>84</xdr:row>
      <xdr:rowOff>19050</xdr:rowOff>
    </xdr:from>
    <xdr:ext cx="5791200" cy="581025"/>
    <xdr:sp>
      <xdr:nvSpPr>
        <xdr:cNvPr id="9" name="TextBox 9"/>
        <xdr:cNvSpPr txBox="1">
          <a:spLocks noChangeArrowheads="1"/>
        </xdr:cNvSpPr>
      </xdr:nvSpPr>
      <xdr:spPr>
        <a:xfrm>
          <a:off x="266700" y="16554450"/>
          <a:ext cx="5791200" cy="581025"/>
        </a:xfrm>
        <a:prstGeom prst="rect">
          <a:avLst/>
        </a:prstGeom>
        <a:solidFill>
          <a:srgbClr val="FFFFFF"/>
        </a:solidFill>
        <a:ln w="9525" cmpd="sng">
          <a:noFill/>
        </a:ln>
      </xdr:spPr>
      <xdr:txBody>
        <a:bodyPr vertOverflow="clip" wrap="square"/>
        <a:p>
          <a:pPr algn="just">
            <a:defRPr/>
          </a:pPr>
          <a:r>
            <a:rPr lang="en-US" cap="none" sz="1200" b="0" i="0" u="none" baseline="0"/>
            <a:t>The carrying amount of property, plant and equipment is at cost less accumulated depreciation and impairment losses.</a:t>
          </a:r>
        </a:p>
      </xdr:txBody>
    </xdr:sp>
    <xdr:clientData/>
  </xdr:oneCellAnchor>
  <xdr:oneCellAnchor>
    <xdr:from>
      <xdr:col>1</xdr:col>
      <xdr:colOff>0</xdr:colOff>
      <xdr:row>90</xdr:row>
      <xdr:rowOff>0</xdr:rowOff>
    </xdr:from>
    <xdr:ext cx="5810250" cy="352425"/>
    <xdr:sp>
      <xdr:nvSpPr>
        <xdr:cNvPr id="10" name="TextBox 10"/>
        <xdr:cNvSpPr txBox="1">
          <a:spLocks noChangeArrowheads="1"/>
        </xdr:cNvSpPr>
      </xdr:nvSpPr>
      <xdr:spPr>
        <a:xfrm>
          <a:off x="247650" y="17735550"/>
          <a:ext cx="5810250" cy="352425"/>
        </a:xfrm>
        <a:prstGeom prst="rect">
          <a:avLst/>
        </a:prstGeom>
        <a:solidFill>
          <a:srgbClr val="FFFFFF"/>
        </a:solidFill>
        <a:ln w="9525" cmpd="sng">
          <a:noFill/>
        </a:ln>
      </xdr:spPr>
      <xdr:txBody>
        <a:bodyPr vertOverflow="clip" wrap="square"/>
        <a:p>
          <a:pPr algn="just">
            <a:defRPr/>
          </a:pPr>
          <a:r>
            <a:rPr lang="en-US" cap="none" sz="1200" b="0" i="0" u="none" baseline="0"/>
            <a:t>There were no material events subsequent to the end of the financial period.</a:t>
          </a:r>
        </a:p>
      </xdr:txBody>
    </xdr:sp>
    <xdr:clientData/>
  </xdr:oneCellAnchor>
  <xdr:oneCellAnchor>
    <xdr:from>
      <xdr:col>1</xdr:col>
      <xdr:colOff>19050</xdr:colOff>
      <xdr:row>95</xdr:row>
      <xdr:rowOff>19050</xdr:rowOff>
    </xdr:from>
    <xdr:ext cx="5791200" cy="542925"/>
    <xdr:sp>
      <xdr:nvSpPr>
        <xdr:cNvPr id="11" name="TextBox 11"/>
        <xdr:cNvSpPr txBox="1">
          <a:spLocks noChangeArrowheads="1"/>
        </xdr:cNvSpPr>
      </xdr:nvSpPr>
      <xdr:spPr>
        <a:xfrm>
          <a:off x="266700" y="18735675"/>
          <a:ext cx="5791200" cy="5429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the composition of the Group during the financial period ended 30 June 2007.</a:t>
          </a:r>
        </a:p>
      </xdr:txBody>
    </xdr:sp>
    <xdr:clientData/>
  </xdr:oneCellAnchor>
  <xdr:oneCellAnchor>
    <xdr:from>
      <xdr:col>1</xdr:col>
      <xdr:colOff>19050</xdr:colOff>
      <xdr:row>100</xdr:row>
      <xdr:rowOff>0</xdr:rowOff>
    </xdr:from>
    <xdr:ext cx="5791200" cy="466725"/>
    <xdr:sp>
      <xdr:nvSpPr>
        <xdr:cNvPr id="12" name="TextBox 12"/>
        <xdr:cNvSpPr txBox="1">
          <a:spLocks noChangeArrowheads="1"/>
        </xdr:cNvSpPr>
      </xdr:nvSpPr>
      <xdr:spPr>
        <a:xfrm>
          <a:off x="266700" y="19735800"/>
          <a:ext cx="5791200" cy="466725"/>
        </a:xfrm>
        <a:prstGeom prst="rect">
          <a:avLst/>
        </a:prstGeom>
        <a:solidFill>
          <a:srgbClr val="FFFFFF"/>
        </a:solidFill>
        <a:ln w="9525" cmpd="sng">
          <a:noFill/>
        </a:ln>
      </xdr:spPr>
      <xdr:txBody>
        <a:bodyPr vertOverflow="clip" wrap="square"/>
        <a:p>
          <a:pPr algn="just">
            <a:defRPr/>
          </a:pPr>
          <a:r>
            <a:rPr lang="en-US" cap="none" sz="1200" b="0" i="0" u="none" baseline="0"/>
            <a:t>There were no material contingent liabilities and capital commitments as at the date of this report.</a:t>
          </a:r>
        </a:p>
      </xdr:txBody>
    </xdr:sp>
    <xdr:clientData/>
  </xdr:oneCellAnchor>
  <xdr:oneCellAnchor>
    <xdr:from>
      <xdr:col>1</xdr:col>
      <xdr:colOff>0</xdr:colOff>
      <xdr:row>105</xdr:row>
      <xdr:rowOff>0</xdr:rowOff>
    </xdr:from>
    <xdr:ext cx="5810250" cy="1009650"/>
    <xdr:sp>
      <xdr:nvSpPr>
        <xdr:cNvPr id="13" name="TextBox 13"/>
        <xdr:cNvSpPr txBox="1">
          <a:spLocks noChangeArrowheads="1"/>
        </xdr:cNvSpPr>
      </xdr:nvSpPr>
      <xdr:spPr>
        <a:xfrm>
          <a:off x="247650" y="20688300"/>
          <a:ext cx="5810250" cy="1009650"/>
        </a:xfrm>
        <a:prstGeom prst="rect">
          <a:avLst/>
        </a:prstGeom>
        <a:solidFill>
          <a:srgbClr val="FFFFFF"/>
        </a:solidFill>
        <a:ln w="9525" cmpd="sng">
          <a:noFill/>
        </a:ln>
      </xdr:spPr>
      <xdr:txBody>
        <a:bodyPr vertOverflow="clip" wrap="square"/>
        <a:p>
          <a:pPr algn="just">
            <a:defRPr/>
          </a:pPr>
          <a:r>
            <a:rPr lang="en-US" cap="none" sz="1200" b="0" i="0" u="none" baseline="0"/>
            <a:t>For the half year ended 30 June 2007, the Group recorded a profit of RM454,000 on the back of a revenue of RM6,329,000. In comparison, the Group recorded a loss of RM205,000 with Group revenue amounting to RM1,684,000 for the corresponding period in 2006. The improvement was mainly due to Bukit Punchor Development Sdn Bhd which was acquired in July 2006.</a:t>
          </a:r>
        </a:p>
      </xdr:txBody>
    </xdr:sp>
    <xdr:clientData/>
  </xdr:oneCellAnchor>
  <xdr:oneCellAnchor>
    <xdr:from>
      <xdr:col>1</xdr:col>
      <xdr:colOff>9525</xdr:colOff>
      <xdr:row>113</xdr:row>
      <xdr:rowOff>19050</xdr:rowOff>
    </xdr:from>
    <xdr:ext cx="5800725" cy="771525"/>
    <xdr:sp>
      <xdr:nvSpPr>
        <xdr:cNvPr id="14" name="TextBox 14"/>
        <xdr:cNvSpPr txBox="1">
          <a:spLocks noChangeArrowheads="1"/>
        </xdr:cNvSpPr>
      </xdr:nvSpPr>
      <xdr:spPr>
        <a:xfrm>
          <a:off x="257175" y="22307550"/>
          <a:ext cx="5800725" cy="77152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of RM7,000 for the quarter ended 30 June 2007 as compared to a profit of RM447,000 for the preceding quarter. The decrease was mainly due to the lower contribution from Bukit Punchor Development Sdn Bhd.</a:t>
          </a:r>
        </a:p>
      </xdr:txBody>
    </xdr:sp>
    <xdr:clientData/>
  </xdr:oneCellAnchor>
  <xdr:oneCellAnchor>
    <xdr:from>
      <xdr:col>1</xdr:col>
      <xdr:colOff>19050</xdr:colOff>
      <xdr:row>120</xdr:row>
      <xdr:rowOff>19050</xdr:rowOff>
    </xdr:from>
    <xdr:ext cx="5800725" cy="752475"/>
    <xdr:sp>
      <xdr:nvSpPr>
        <xdr:cNvPr id="15" name="TextBox 15"/>
        <xdr:cNvSpPr txBox="1">
          <a:spLocks noChangeArrowheads="1"/>
        </xdr:cNvSpPr>
      </xdr:nvSpPr>
      <xdr:spPr>
        <a:xfrm>
          <a:off x="266700" y="23660100"/>
          <a:ext cx="5800725" cy="752475"/>
        </a:xfrm>
        <a:prstGeom prst="rect">
          <a:avLst/>
        </a:prstGeom>
        <a:solidFill>
          <a:srgbClr val="FFFFFF"/>
        </a:solidFill>
        <a:ln w="9525" cmpd="sng">
          <a:noFill/>
        </a:ln>
      </xdr:spPr>
      <xdr:txBody>
        <a:bodyPr vertOverflow="clip" wrap="square"/>
        <a:p>
          <a:pPr algn="just">
            <a:defRPr/>
          </a:pPr>
          <a:r>
            <a:rPr lang="en-US" cap="none" sz="1200" b="0" i="0" u="none" baseline="0"/>
            <a:t>The recent incentives announced by the government for the property industry is expected to have a positive impact on the Group's property projects. The performance of the Group for the rest of 2007 is expected to be satisfactory.</a:t>
          </a:r>
        </a:p>
      </xdr:txBody>
    </xdr:sp>
    <xdr:clientData/>
  </xdr:oneCellAnchor>
  <xdr:oneCellAnchor>
    <xdr:from>
      <xdr:col>1</xdr:col>
      <xdr:colOff>9525</xdr:colOff>
      <xdr:row>127</xdr:row>
      <xdr:rowOff>0</xdr:rowOff>
    </xdr:from>
    <xdr:ext cx="5810250" cy="333375"/>
    <xdr:sp>
      <xdr:nvSpPr>
        <xdr:cNvPr id="16" name="TextBox 16"/>
        <xdr:cNvSpPr txBox="1">
          <a:spLocks noChangeArrowheads="1"/>
        </xdr:cNvSpPr>
      </xdr:nvSpPr>
      <xdr:spPr>
        <a:xfrm>
          <a:off x="257175" y="24993600"/>
          <a:ext cx="5810250" cy="333375"/>
        </a:xfrm>
        <a:prstGeom prst="rect">
          <a:avLst/>
        </a:prstGeom>
        <a:solidFill>
          <a:srgbClr val="FFFFFF"/>
        </a:solidFill>
        <a:ln w="9525" cmpd="sng">
          <a:noFill/>
        </a:ln>
      </xdr:spPr>
      <xdr:txBody>
        <a:bodyPr vertOverflow="clip" wrap="square"/>
        <a:p>
          <a:pPr algn="just">
            <a:defRPr/>
          </a:pPr>
          <a:r>
            <a:rPr lang="en-US" cap="none" sz="1200" b="0" i="0" u="none" baseline="0"/>
            <a:t>Not applicable as there was no profit forecast or profit guarantee issued.</a:t>
          </a:r>
        </a:p>
      </xdr:txBody>
    </xdr:sp>
    <xdr:clientData/>
  </xdr:oneCellAnchor>
  <xdr:oneCellAnchor>
    <xdr:from>
      <xdr:col>1</xdr:col>
      <xdr:colOff>19050</xdr:colOff>
      <xdr:row>142</xdr:row>
      <xdr:rowOff>9525</xdr:rowOff>
    </xdr:from>
    <xdr:ext cx="5800725" cy="581025"/>
    <xdr:sp>
      <xdr:nvSpPr>
        <xdr:cNvPr id="17" name="TextBox 17"/>
        <xdr:cNvSpPr txBox="1">
          <a:spLocks noChangeArrowheads="1"/>
        </xdr:cNvSpPr>
      </xdr:nvSpPr>
      <xdr:spPr>
        <a:xfrm>
          <a:off x="266700" y="27946350"/>
          <a:ext cx="5800725" cy="581025"/>
        </a:xfrm>
        <a:prstGeom prst="rect">
          <a:avLst/>
        </a:prstGeom>
        <a:solidFill>
          <a:srgbClr val="FFFFFF"/>
        </a:solidFill>
        <a:ln w="9525" cmpd="sng">
          <a:noFill/>
        </a:ln>
      </xdr:spPr>
      <xdr:txBody>
        <a:bodyPr vertOverflow="clip" wrap="square"/>
        <a:p>
          <a:pPr algn="just">
            <a:defRPr/>
          </a:pPr>
          <a:r>
            <a:rPr lang="en-US" cap="none" sz="1200" b="0" i="0" u="none" baseline="0"/>
            <a:t>There was no sale of unquoted investments and properties (not in the ordinary course of business of the Group) for the half year ended 30 June 2007.</a:t>
          </a:r>
        </a:p>
      </xdr:txBody>
    </xdr:sp>
    <xdr:clientData/>
  </xdr:oneCellAnchor>
  <xdr:oneCellAnchor>
    <xdr:from>
      <xdr:col>2</xdr:col>
      <xdr:colOff>9525</xdr:colOff>
      <xdr:row>147</xdr:row>
      <xdr:rowOff>190500</xdr:rowOff>
    </xdr:from>
    <xdr:ext cx="5562600" cy="1028700"/>
    <xdr:sp>
      <xdr:nvSpPr>
        <xdr:cNvPr id="18" name="TextBox 18"/>
        <xdr:cNvSpPr txBox="1">
          <a:spLocks noChangeArrowheads="1"/>
        </xdr:cNvSpPr>
      </xdr:nvSpPr>
      <xdr:spPr>
        <a:xfrm>
          <a:off x="504825" y="29089350"/>
          <a:ext cx="5562600" cy="1028700"/>
        </a:xfrm>
        <a:prstGeom prst="rect">
          <a:avLst/>
        </a:prstGeom>
        <a:solidFill>
          <a:srgbClr val="FFFFFF"/>
        </a:solidFill>
        <a:ln w="9525" cmpd="sng">
          <a:noFill/>
        </a:ln>
      </xdr:spPr>
      <xdr:txBody>
        <a:bodyPr vertOverflow="clip" wrap="square"/>
        <a:p>
          <a:pPr algn="just">
            <a:defRPr/>
          </a:pPr>
          <a:r>
            <a:rPr lang="en-US" cap="none" sz="1200" b="0" i="0" u="none" baseline="0"/>
            <a:t>There were no purchases and disposal of quoted securities during the current financial period; and 
There were no investments in quoted securities as at end of the current financial period.</a:t>
          </a:r>
        </a:p>
      </xdr:txBody>
    </xdr:sp>
    <xdr:clientData/>
  </xdr:oneCellAnchor>
  <xdr:oneCellAnchor>
    <xdr:from>
      <xdr:col>2</xdr:col>
      <xdr:colOff>0</xdr:colOff>
      <xdr:row>159</xdr:row>
      <xdr:rowOff>9525</xdr:rowOff>
    </xdr:from>
    <xdr:ext cx="5562600" cy="3619500"/>
    <xdr:sp>
      <xdr:nvSpPr>
        <xdr:cNvPr id="19" name="TextBox 19"/>
        <xdr:cNvSpPr txBox="1">
          <a:spLocks noChangeArrowheads="1"/>
        </xdr:cNvSpPr>
      </xdr:nvSpPr>
      <xdr:spPr>
        <a:xfrm>
          <a:off x="495300" y="31270575"/>
          <a:ext cx="5562600" cy="3619500"/>
        </a:xfrm>
        <a:prstGeom prst="rect">
          <a:avLst/>
        </a:prstGeom>
        <a:solidFill>
          <a:srgbClr val="FFFFFF"/>
        </a:solidFill>
        <a:ln w="9525" cmpd="sng">
          <a:noFill/>
        </a:ln>
      </xdr:spPr>
      <xdr:txBody>
        <a:bodyPr vertOverflow="clip" wrap="square"/>
        <a:p>
          <a:pPr algn="just">
            <a:defRPr/>
          </a:pPr>
          <a:r>
            <a:rPr lang="en-US" cap="none" sz="1200" b="0" i="0" u="none" baseline="0"/>
            <a:t>Proposed acquisition of 3,000,000 ordinary shares of RM1.00 each in Leisure Farm Corporation Sdn Bhd ("LF") ("Sales Shares"), representing a 100% equity interest in LF from Mulpha International Bhd ("MIB") for a purchase consideration of RM148,000,000 to be satisfied via the issuance of 148,000,000 Redeemable Convertible Preference Shares ("RCPS") A and the settlement of an indicative amount of RM328,897,658 owing by LF to MIB, to be satisfied via the issuance of up to 328,000,000 RCPS B and the indicative balance of RM897,658 to be satisfied by cash ("Proposed Acquisition"); 
Proposed increase in the authorised share capital of the Company from RM300,000,000 comprising 200,000,000 ordinary shares of RM1.00 each ("Shares") and 100,0000,000 irredeemable convertible preference shares of RM1.00 each ("ICPS") to RM750,000,000 comprising 600,000,000 Shares, 100,000,000 ICPS and 500,000,000 redeemable convertible preference shares of RM0.10 each ("RCPS") (Proposed Increase in Authorised Share Capital"); and 
Proposed amendments to the Memorandum of Association of the Company ("Proposed Amendments").</a:t>
          </a:r>
        </a:p>
      </xdr:txBody>
    </xdr:sp>
    <xdr:clientData/>
  </xdr:oneCellAnchor>
  <xdr:oneCellAnchor>
    <xdr:from>
      <xdr:col>1</xdr:col>
      <xdr:colOff>9525</xdr:colOff>
      <xdr:row>198</xdr:row>
      <xdr:rowOff>19050</xdr:rowOff>
    </xdr:from>
    <xdr:ext cx="5810250" cy="314325"/>
    <xdr:sp>
      <xdr:nvSpPr>
        <xdr:cNvPr id="20" name="TextBox 20"/>
        <xdr:cNvSpPr txBox="1">
          <a:spLocks noChangeArrowheads="1"/>
        </xdr:cNvSpPr>
      </xdr:nvSpPr>
      <xdr:spPr>
        <a:xfrm>
          <a:off x="257175" y="38814375"/>
          <a:ext cx="5810250" cy="314325"/>
        </a:xfrm>
        <a:prstGeom prst="rect">
          <a:avLst/>
        </a:prstGeom>
        <a:solidFill>
          <a:srgbClr val="FFFFFF"/>
        </a:solidFill>
        <a:ln w="9525" cmpd="sng">
          <a:noFill/>
        </a:ln>
      </xdr:spPr>
      <xdr:txBody>
        <a:bodyPr vertOverflow="clip" wrap="square"/>
        <a:p>
          <a:pPr algn="just">
            <a:defRPr/>
          </a:pPr>
          <a:r>
            <a:rPr lang="en-US" cap="none" sz="1200" b="0" i="0" u="none" baseline="0"/>
            <a:t>The bank borrowings as at 30 June 2007 are as follows:-</a:t>
          </a:r>
        </a:p>
      </xdr:txBody>
    </xdr:sp>
    <xdr:clientData/>
  </xdr:oneCellAnchor>
  <xdr:oneCellAnchor>
    <xdr:from>
      <xdr:col>1</xdr:col>
      <xdr:colOff>0</xdr:colOff>
      <xdr:row>212</xdr:row>
      <xdr:rowOff>9525</xdr:rowOff>
    </xdr:from>
    <xdr:ext cx="5819775" cy="561975"/>
    <xdr:sp>
      <xdr:nvSpPr>
        <xdr:cNvPr id="21" name="TextBox 21"/>
        <xdr:cNvSpPr txBox="1">
          <a:spLocks noChangeArrowheads="1"/>
        </xdr:cNvSpPr>
      </xdr:nvSpPr>
      <xdr:spPr>
        <a:xfrm>
          <a:off x="247650" y="41605200"/>
          <a:ext cx="5819775" cy="561975"/>
        </a:xfrm>
        <a:prstGeom prst="rect">
          <a:avLst/>
        </a:prstGeom>
        <a:solidFill>
          <a:srgbClr val="FFFFFF"/>
        </a:solidFill>
        <a:ln w="9525" cmpd="sng">
          <a:noFill/>
        </a:ln>
      </xdr:spPr>
      <xdr:txBody>
        <a:bodyPr vertOverflow="clip" wrap="square"/>
        <a:p>
          <a:pPr algn="just">
            <a:defRPr/>
          </a:pPr>
          <a:r>
            <a:rPr lang="en-US" cap="none" sz="1200" b="0" i="0" u="none" baseline="0"/>
            <a:t>The Group does not have financial instruments with off balance sheet risks as at the date of this report.</a:t>
          </a:r>
        </a:p>
      </xdr:txBody>
    </xdr:sp>
    <xdr:clientData/>
  </xdr:oneCellAnchor>
  <xdr:oneCellAnchor>
    <xdr:from>
      <xdr:col>1</xdr:col>
      <xdr:colOff>19050</xdr:colOff>
      <xdr:row>218</xdr:row>
      <xdr:rowOff>9525</xdr:rowOff>
    </xdr:from>
    <xdr:ext cx="5800725" cy="781050"/>
    <xdr:sp>
      <xdr:nvSpPr>
        <xdr:cNvPr id="22" name="TextBox 22"/>
        <xdr:cNvSpPr txBox="1">
          <a:spLocks noChangeArrowheads="1"/>
        </xdr:cNvSpPr>
      </xdr:nvSpPr>
      <xdr:spPr>
        <a:xfrm>
          <a:off x="266700" y="42805350"/>
          <a:ext cx="5800725" cy="781050"/>
        </a:xfrm>
        <a:prstGeom prst="rect">
          <a:avLst/>
        </a:prstGeom>
        <a:solidFill>
          <a:srgbClr val="FFFFFF"/>
        </a:solidFill>
        <a:ln w="9525" cmpd="sng">
          <a:noFill/>
        </a:ln>
      </xdr:spPr>
      <xdr:txBody>
        <a:bodyPr vertOverflow="clip" wrap="square"/>
        <a:p>
          <a:pPr algn="just">
            <a:defRPr/>
          </a:pPr>
          <a:r>
            <a:rPr lang="en-US" cap="none" sz="1200" b="0" i="0" u="none" baseline="0"/>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225</xdr:row>
      <xdr:rowOff>9525</xdr:rowOff>
    </xdr:from>
    <xdr:ext cx="5819775" cy="400050"/>
    <xdr:sp>
      <xdr:nvSpPr>
        <xdr:cNvPr id="23" name="TextBox 23"/>
        <xdr:cNvSpPr txBox="1">
          <a:spLocks noChangeArrowheads="1"/>
        </xdr:cNvSpPr>
      </xdr:nvSpPr>
      <xdr:spPr>
        <a:xfrm>
          <a:off x="247650" y="44205525"/>
          <a:ext cx="5819775" cy="40005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dividend for the current financial period ended 30 June 2007.</a:t>
          </a:r>
        </a:p>
      </xdr:txBody>
    </xdr:sp>
    <xdr:clientData/>
  </xdr:oneCellAnchor>
  <xdr:oneCellAnchor>
    <xdr:from>
      <xdr:col>1</xdr:col>
      <xdr:colOff>19050</xdr:colOff>
      <xdr:row>230</xdr:row>
      <xdr:rowOff>9525</xdr:rowOff>
    </xdr:from>
    <xdr:ext cx="5800725" cy="1847850"/>
    <xdr:sp>
      <xdr:nvSpPr>
        <xdr:cNvPr id="24" name="TextBox 24"/>
        <xdr:cNvSpPr txBox="1">
          <a:spLocks noChangeArrowheads="1"/>
        </xdr:cNvSpPr>
      </xdr:nvSpPr>
      <xdr:spPr>
        <a:xfrm>
          <a:off x="266700" y="45205650"/>
          <a:ext cx="5800725" cy="1847850"/>
        </a:xfrm>
        <a:prstGeom prst="rect">
          <a:avLst/>
        </a:prstGeom>
        <a:solidFill>
          <a:srgbClr val="FFFFFF"/>
        </a:solidFill>
        <a:ln w="9525" cmpd="sng">
          <a:noFill/>
        </a:ln>
      </xdr:spPr>
      <xdr:txBody>
        <a:bodyPr vertOverflow="clip" wrap="square"/>
        <a:p>
          <a:pPr algn="just">
            <a:defRPr/>
          </a:pPr>
          <a:r>
            <a:rPr lang="en-US" cap="none" sz="1200" b="0" i="0" u="none" baseline="0"/>
            <a:t>The basic earnings per share for the half year ended 30 June 2007 is calculated based on the profit of RM171,000 (2006 : loss of RM203,000) and on the weighted average number of 60,490,000 (2006 : 60,490,000) ordinary shares of RM1.00 each in issue.
The effect on the basic earnings per share for the current financial period arising from the assumed conversion of the warrants and Irredeemable convertible preference shares are anti- dilutive. Accordingly, the diluted earnings per share for the current period are presented as equal to basic earnings per share.</a:t>
          </a:r>
        </a:p>
      </xdr:txBody>
    </xdr:sp>
    <xdr:clientData/>
  </xdr:oneCellAnchor>
  <xdr:oneCellAnchor>
    <xdr:from>
      <xdr:col>1</xdr:col>
      <xdr:colOff>9525</xdr:colOff>
      <xdr:row>185</xdr:row>
      <xdr:rowOff>28575</xdr:rowOff>
    </xdr:from>
    <xdr:ext cx="5810250" cy="2009775"/>
    <xdr:sp>
      <xdr:nvSpPr>
        <xdr:cNvPr id="25" name="TextBox 25"/>
        <xdr:cNvSpPr txBox="1">
          <a:spLocks noChangeArrowheads="1"/>
        </xdr:cNvSpPr>
      </xdr:nvSpPr>
      <xdr:spPr>
        <a:xfrm>
          <a:off x="257175" y="36271200"/>
          <a:ext cx="5810250" cy="2009775"/>
        </a:xfrm>
        <a:prstGeom prst="rect">
          <a:avLst/>
        </a:prstGeom>
        <a:solidFill>
          <a:srgbClr val="FFFFFF"/>
        </a:solidFill>
        <a:ln w="9525" cmpd="sng">
          <a:noFill/>
        </a:ln>
      </xdr:spPr>
      <xdr:txBody>
        <a:bodyPr vertOverflow="clip" wrap="square"/>
        <a:p>
          <a:pPr algn="just">
            <a:defRPr/>
          </a:pPr>
          <a:r>
            <a:rPr lang="en-US" cap="none" sz="1200" b="0" i="0" u="none" baseline="0"/>
            <a:t>On 28 June 2007, the Company had announced that Mega Readymixed Sdn Bhd ("MRSB") a wholly owned subsidiary of the Company had entered into a conditional Sale and Purchase Agreement with Imbasan Azmi Sdn Bhd for the proposed acquisition of a piece of land in Bukit Tunku measuring approximately 6,242 sq. meters held under Geran 23566, Lot No.350, Bandar dan Daerah Kuala Lumpur, negeri Wilayah Perseketuan. An amount of RM1,790,000 being 10% of the total purchase consideration of RM17,900,000 was paid. Funds managed by Argyle Street Management Limited ("the Foreign Party'), a fund management company in Hong Kong, will invest in 49% of the shareholding of MRSB, subject to the approval of the Foreign Investment Committee  for its participation.</a:t>
          </a:r>
        </a:p>
      </xdr:txBody>
    </xdr:sp>
    <xdr:clientData/>
  </xdr:oneCellAnchor>
  <xdr:oneCellAnchor>
    <xdr:from>
      <xdr:col>1</xdr:col>
      <xdr:colOff>19050</xdr:colOff>
      <xdr:row>179</xdr:row>
      <xdr:rowOff>28575</xdr:rowOff>
    </xdr:from>
    <xdr:ext cx="5800725" cy="609600"/>
    <xdr:sp>
      <xdr:nvSpPr>
        <xdr:cNvPr id="26" name="TextBox 26"/>
        <xdr:cNvSpPr txBox="1">
          <a:spLocks noChangeArrowheads="1"/>
        </xdr:cNvSpPr>
      </xdr:nvSpPr>
      <xdr:spPr>
        <a:xfrm>
          <a:off x="266700" y="35071050"/>
          <a:ext cx="5800725" cy="609600"/>
        </a:xfrm>
        <a:prstGeom prst="rect">
          <a:avLst/>
        </a:prstGeom>
        <a:solidFill>
          <a:srgbClr val="FFFFFF"/>
        </a:solidFill>
        <a:ln w="9525" cmpd="sng">
          <a:noFill/>
        </a:ln>
      </xdr:spPr>
      <xdr:txBody>
        <a:bodyPr vertOverflow="clip" wrap="square"/>
        <a:p>
          <a:pPr algn="just">
            <a:defRPr/>
          </a:pPr>
          <a:r>
            <a:rPr lang="en-US" cap="none" sz="1200" b="0" i="0" u="none" baseline="0"/>
            <a:t>The above proposals are subject to approval from the Foreign Investment Committee, Securities Commission, Bursa Malaysia Securities Berhad and the shareholders of the Company.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8"/>
  <sheetViews>
    <sheetView showGridLines="0" view="pageBreakPreview" zoomScale="90" zoomScaleNormal="90" zoomScaleSheetLayoutView="90" workbookViewId="0" topLeftCell="A13">
      <selection activeCell="B17" sqref="B17"/>
    </sheetView>
  </sheetViews>
  <sheetFormatPr defaultColWidth="9.140625" defaultRowHeight="12.75"/>
  <cols>
    <col min="1" max="1" width="2.7109375" style="2" customWidth="1"/>
    <col min="2" max="2" width="29.57421875" style="2" customWidth="1"/>
    <col min="3" max="3" width="6.7109375" style="2" customWidth="1"/>
    <col min="4" max="4" width="14.7109375" style="2" customWidth="1"/>
    <col min="5" max="5" width="1.28515625" style="2" customWidth="1"/>
    <col min="6" max="6" width="15.7109375" style="2" customWidth="1"/>
    <col min="7" max="7" width="1.28515625" style="2" customWidth="1"/>
    <col min="8" max="8" width="14.7109375" style="2" customWidth="1"/>
    <col min="9" max="9" width="1.28515625" style="2" customWidth="1"/>
    <col min="10" max="10" width="14.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4" t="s">
        <v>40</v>
      </c>
      <c r="B2" s="22"/>
      <c r="C2" s="22"/>
      <c r="E2" s="22"/>
      <c r="I2" s="22"/>
    </row>
    <row r="3" spans="1:9" ht="15.75">
      <c r="A3" s="74"/>
      <c r="B3" s="22"/>
      <c r="C3" s="22"/>
      <c r="E3" s="22"/>
      <c r="I3" s="22"/>
    </row>
    <row r="4" spans="1:9" ht="15.75">
      <c r="A4" s="52" t="s">
        <v>121</v>
      </c>
      <c r="B4" s="22"/>
      <c r="C4" s="22"/>
      <c r="E4" s="22"/>
      <c r="I4" s="22"/>
    </row>
    <row r="5" ht="15.75">
      <c r="A5" s="50" t="s">
        <v>177</v>
      </c>
    </row>
    <row r="6" ht="15.75">
      <c r="A6" s="2" t="s">
        <v>123</v>
      </c>
    </row>
    <row r="8" spans="1:3" ht="15.75">
      <c r="A8" s="1" t="s">
        <v>122</v>
      </c>
      <c r="B8" s="1" t="s">
        <v>173</v>
      </c>
      <c r="C8" s="1"/>
    </row>
    <row r="9" spans="2:3" ht="15.75">
      <c r="B9" s="75" t="s">
        <v>174</v>
      </c>
      <c r="C9" s="75"/>
    </row>
    <row r="10" spans="4:12" ht="15.75">
      <c r="D10" s="12" t="s">
        <v>91</v>
      </c>
      <c r="E10" s="12"/>
      <c r="F10" s="12" t="s">
        <v>134</v>
      </c>
      <c r="G10" s="12"/>
      <c r="H10" s="80" t="s">
        <v>178</v>
      </c>
      <c r="I10" s="12"/>
      <c r="J10" s="80" t="s">
        <v>178</v>
      </c>
      <c r="K10" s="12" t="s">
        <v>36</v>
      </c>
      <c r="L10" s="12" t="s">
        <v>37</v>
      </c>
    </row>
    <row r="11" spans="4:12" ht="15.75">
      <c r="D11" s="12" t="s">
        <v>89</v>
      </c>
      <c r="E11" s="12"/>
      <c r="F11" s="12" t="s">
        <v>89</v>
      </c>
      <c r="G11" s="12"/>
      <c r="H11" s="12" t="s">
        <v>144</v>
      </c>
      <c r="I11" s="12"/>
      <c r="J11" s="12" t="s">
        <v>144</v>
      </c>
      <c r="K11" s="12" t="s">
        <v>12</v>
      </c>
      <c r="L11" s="12" t="s">
        <v>12</v>
      </c>
    </row>
    <row r="12" spans="4:12" ht="15.75">
      <c r="D12" s="12" t="s">
        <v>92</v>
      </c>
      <c r="E12" s="12"/>
      <c r="F12" s="12" t="s">
        <v>90</v>
      </c>
      <c r="G12" s="12"/>
      <c r="H12" s="12" t="s">
        <v>135</v>
      </c>
      <c r="I12" s="12"/>
      <c r="J12" s="12" t="s">
        <v>135</v>
      </c>
      <c r="K12" s="12" t="s">
        <v>13</v>
      </c>
      <c r="L12" s="12" t="s">
        <v>13</v>
      </c>
    </row>
    <row r="13" spans="3:12" ht="15.75">
      <c r="C13" s="1" t="s">
        <v>124</v>
      </c>
      <c r="D13" s="13" t="s">
        <v>175</v>
      </c>
      <c r="E13" s="13"/>
      <c r="F13" s="13" t="s">
        <v>176</v>
      </c>
      <c r="G13" s="13"/>
      <c r="H13" s="13" t="s">
        <v>175</v>
      </c>
      <c r="I13" s="13"/>
      <c r="J13" s="13" t="s">
        <v>176</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2287</v>
      </c>
      <c r="E16" s="6"/>
      <c r="F16" s="6">
        <v>856</v>
      </c>
      <c r="G16" s="6"/>
      <c r="H16" s="6">
        <v>6329</v>
      </c>
      <c r="I16" s="6"/>
      <c r="J16" s="6">
        <v>1684</v>
      </c>
      <c r="K16" s="24">
        <v>17604</v>
      </c>
      <c r="L16" s="24">
        <v>20705</v>
      </c>
      <c r="P16" s="6">
        <v>4042</v>
      </c>
    </row>
    <row r="17" spans="1:16" ht="16.5">
      <c r="A17" s="2" t="s">
        <v>3</v>
      </c>
      <c r="D17" s="8"/>
      <c r="E17" s="8"/>
      <c r="F17" s="8"/>
      <c r="G17" s="8"/>
      <c r="H17" s="8"/>
      <c r="I17" s="8"/>
      <c r="J17" s="8"/>
      <c r="K17" s="24"/>
      <c r="L17" s="24"/>
      <c r="P17" s="8"/>
    </row>
    <row r="18" spans="2:16" ht="16.5">
      <c r="B18" s="2" t="s">
        <v>9</v>
      </c>
      <c r="D18" s="6">
        <f>H18-P18</f>
        <v>-2602</v>
      </c>
      <c r="E18" s="6"/>
      <c r="F18" s="8">
        <v>-1051</v>
      </c>
      <c r="G18" s="8"/>
      <c r="H18" s="8">
        <v>-6434</v>
      </c>
      <c r="I18" s="8"/>
      <c r="J18" s="8">
        <v>-2250</v>
      </c>
      <c r="K18" s="24">
        <v>-18462</v>
      </c>
      <c r="L18" s="24">
        <f>-1323-18574-818-584-4054</f>
        <v>-25353</v>
      </c>
      <c r="P18" s="8">
        <v>-3832</v>
      </c>
    </row>
    <row r="19" spans="4:16" ht="16.5">
      <c r="D19" s="6"/>
      <c r="E19" s="6"/>
      <c r="F19" s="8"/>
      <c r="G19" s="8"/>
      <c r="H19" s="8"/>
      <c r="I19" s="8"/>
      <c r="J19" s="8"/>
      <c r="K19" s="24"/>
      <c r="L19" s="24"/>
      <c r="P19" s="8"/>
    </row>
    <row r="20" spans="2:16" ht="16.5">
      <c r="B20" s="2" t="s">
        <v>10</v>
      </c>
      <c r="D20" s="15">
        <f>H20-P20</f>
        <v>604</v>
      </c>
      <c r="E20" s="15"/>
      <c r="F20" s="15">
        <v>346</v>
      </c>
      <c r="G20" s="6"/>
      <c r="H20" s="15">
        <v>1119</v>
      </c>
      <c r="I20" s="15"/>
      <c r="J20" s="15">
        <v>772</v>
      </c>
      <c r="K20" s="25">
        <v>215</v>
      </c>
      <c r="L20" s="25">
        <f>9038-6595</f>
        <v>2443</v>
      </c>
      <c r="P20" s="15">
        <v>515</v>
      </c>
    </row>
    <row r="21" spans="4:16" ht="9" customHeight="1">
      <c r="D21" s="8"/>
      <c r="E21" s="8"/>
      <c r="F21" s="8"/>
      <c r="G21" s="6"/>
      <c r="H21" s="8"/>
      <c r="I21" s="8"/>
      <c r="J21" s="8"/>
      <c r="K21" s="24"/>
      <c r="L21" s="8"/>
      <c r="P21" s="8"/>
    </row>
    <row r="22" spans="2:16" ht="16.5">
      <c r="B22" s="2" t="s">
        <v>233</v>
      </c>
      <c r="D22" s="8">
        <f>SUM(D16:D20)</f>
        <v>289</v>
      </c>
      <c r="E22" s="8"/>
      <c r="F22" s="8">
        <f>SUM(F16:F20)</f>
        <v>151</v>
      </c>
      <c r="G22" s="6"/>
      <c r="H22" s="8">
        <f>SUM(H16:H20)</f>
        <v>1014</v>
      </c>
      <c r="I22" s="8"/>
      <c r="J22" s="8">
        <f>SUM(J16:J20)</f>
        <v>206</v>
      </c>
      <c r="K22" s="24">
        <f>SUM(K16:K20)</f>
        <v>-643</v>
      </c>
      <c r="L22" s="8">
        <f>SUM(L16:L20)</f>
        <v>-2205</v>
      </c>
      <c r="P22" s="8">
        <f>SUM(P16:P20)</f>
        <v>725</v>
      </c>
    </row>
    <row r="23" spans="4:16" ht="16.5">
      <c r="D23" s="8"/>
      <c r="E23" s="8"/>
      <c r="F23" s="8" t="s">
        <v>3</v>
      </c>
      <c r="G23" s="6"/>
      <c r="H23" s="8"/>
      <c r="I23" s="8"/>
      <c r="J23" s="8"/>
      <c r="K23" s="24"/>
      <c r="L23" s="8"/>
      <c r="P23" s="8"/>
    </row>
    <row r="24" spans="2:16" ht="16.5">
      <c r="B24" s="2" t="s">
        <v>93</v>
      </c>
      <c r="D24" s="15">
        <f>H24-P24</f>
        <v>-285</v>
      </c>
      <c r="E24" s="15"/>
      <c r="F24" s="15">
        <v>-239</v>
      </c>
      <c r="G24" s="6"/>
      <c r="H24" s="15">
        <v>-574</v>
      </c>
      <c r="I24" s="15"/>
      <c r="J24" s="15">
        <v>-433</v>
      </c>
      <c r="K24" s="24">
        <v>-56</v>
      </c>
      <c r="L24" s="8">
        <v>-70</v>
      </c>
      <c r="P24" s="15">
        <v>-289</v>
      </c>
    </row>
    <row r="25" spans="4:16" ht="16.5">
      <c r="D25" s="6"/>
      <c r="E25" s="6"/>
      <c r="F25" s="8"/>
      <c r="G25" s="6"/>
      <c r="H25" s="8"/>
      <c r="I25" s="8"/>
      <c r="J25" s="8"/>
      <c r="K25" s="24"/>
      <c r="L25" s="8"/>
      <c r="P25" s="8"/>
    </row>
    <row r="26" spans="2:16" ht="15.75">
      <c r="B26" s="2" t="s">
        <v>94</v>
      </c>
      <c r="D26" s="8">
        <f>SUM(D22:D25)</f>
        <v>4</v>
      </c>
      <c r="E26" s="8"/>
      <c r="F26" s="8">
        <f>SUM(F22:F25)</f>
        <v>-88</v>
      </c>
      <c r="G26" s="6"/>
      <c r="H26" s="8">
        <f>SUM(H22:H25)</f>
        <v>440</v>
      </c>
      <c r="I26" s="8"/>
      <c r="J26" s="8">
        <f>SUM(J22:J25)</f>
        <v>-227</v>
      </c>
      <c r="K26" s="8">
        <f>SUM(K22:K25)</f>
        <v>-699</v>
      </c>
      <c r="L26" s="8">
        <f>SUM(L22:L25)</f>
        <v>-2275</v>
      </c>
      <c r="P26" s="8">
        <f>SUM(P22:P24)</f>
        <v>436</v>
      </c>
    </row>
    <row r="27" spans="4:16" ht="16.5">
      <c r="D27" s="8"/>
      <c r="E27" s="8"/>
      <c r="F27" s="8"/>
      <c r="G27" s="6"/>
      <c r="H27" s="8"/>
      <c r="I27" s="8"/>
      <c r="J27" s="8"/>
      <c r="K27" s="24"/>
      <c r="L27" s="8"/>
      <c r="P27" s="8"/>
    </row>
    <row r="28" spans="2:16" ht="15.75">
      <c r="B28" s="2" t="s">
        <v>4</v>
      </c>
      <c r="C28" s="76">
        <v>17</v>
      </c>
      <c r="D28" s="15">
        <f>H28-P28</f>
        <v>3</v>
      </c>
      <c r="E28" s="15"/>
      <c r="F28" s="15">
        <v>12</v>
      </c>
      <c r="G28" s="6"/>
      <c r="H28" s="15">
        <v>14</v>
      </c>
      <c r="I28" s="15"/>
      <c r="J28" s="15">
        <v>22</v>
      </c>
      <c r="K28" s="15">
        <v>-1</v>
      </c>
      <c r="L28" s="15">
        <v>-1</v>
      </c>
      <c r="P28" s="15">
        <v>11</v>
      </c>
    </row>
    <row r="29" spans="4:16" ht="9" customHeight="1">
      <c r="D29" s="6"/>
      <c r="E29" s="6"/>
      <c r="F29" s="6"/>
      <c r="G29" s="6"/>
      <c r="H29" s="6"/>
      <c r="I29" s="6"/>
      <c r="J29" s="6"/>
      <c r="K29" s="6"/>
      <c r="L29" s="6"/>
      <c r="P29" s="6"/>
    </row>
    <row r="30" spans="2:16" ht="16.5" thickBot="1">
      <c r="B30" s="1" t="s">
        <v>95</v>
      </c>
      <c r="C30" s="1"/>
      <c r="D30" s="17">
        <f>D26+D28</f>
        <v>7</v>
      </c>
      <c r="E30" s="17"/>
      <c r="F30" s="17">
        <f>F26+F28</f>
        <v>-76</v>
      </c>
      <c r="G30" s="6"/>
      <c r="H30" s="17">
        <f>H26+H28</f>
        <v>454</v>
      </c>
      <c r="I30" s="17"/>
      <c r="J30" s="17">
        <f>J26+J28</f>
        <v>-205</v>
      </c>
      <c r="K30" s="6">
        <f>K26+K28</f>
        <v>-700</v>
      </c>
      <c r="L30" s="6">
        <f>L26+L28</f>
        <v>-2276</v>
      </c>
      <c r="P30" s="17">
        <f>SUM(P26:P28)</f>
        <v>447</v>
      </c>
    </row>
    <row r="31" spans="4:16" ht="12" customHeight="1" thickTop="1">
      <c r="D31" s="6"/>
      <c r="E31" s="6"/>
      <c r="F31" s="6"/>
      <c r="G31" s="6"/>
      <c r="H31" s="6"/>
      <c r="I31" s="6"/>
      <c r="J31" s="6"/>
      <c r="K31" s="6"/>
      <c r="L31" s="6"/>
      <c r="P31" s="6"/>
    </row>
    <row r="32" spans="2:16" ht="15.75">
      <c r="B32" s="1" t="s">
        <v>96</v>
      </c>
      <c r="D32" s="6"/>
      <c r="E32" s="6"/>
      <c r="F32" s="6"/>
      <c r="G32" s="6"/>
      <c r="H32" s="6"/>
      <c r="I32" s="6"/>
      <c r="J32" s="6"/>
      <c r="K32" s="6"/>
      <c r="L32" s="6"/>
      <c r="P32" s="6"/>
    </row>
    <row r="33" spans="4:16" ht="9" customHeight="1">
      <c r="D33" s="6"/>
      <c r="E33" s="6"/>
      <c r="F33" s="6"/>
      <c r="G33" s="6"/>
      <c r="H33" s="6"/>
      <c r="I33" s="6"/>
      <c r="J33" s="6"/>
      <c r="K33" s="6"/>
      <c r="L33" s="6"/>
      <c r="P33" s="6"/>
    </row>
    <row r="34" spans="2:16" ht="15.75">
      <c r="B34" s="2" t="s">
        <v>97</v>
      </c>
      <c r="D34" s="6">
        <f>H34-P34</f>
        <v>-64</v>
      </c>
      <c r="E34" s="6"/>
      <c r="F34" s="6">
        <v>-75</v>
      </c>
      <c r="G34" s="6"/>
      <c r="H34" s="6">
        <v>171</v>
      </c>
      <c r="I34" s="6"/>
      <c r="J34" s="6">
        <v>-203</v>
      </c>
      <c r="K34" s="6"/>
      <c r="L34" s="6"/>
      <c r="P34" s="6">
        <v>235</v>
      </c>
    </row>
    <row r="35" spans="4:16" ht="9.75" customHeight="1">
      <c r="D35" s="6"/>
      <c r="E35" s="6"/>
      <c r="F35" s="6"/>
      <c r="G35" s="6"/>
      <c r="H35" s="6"/>
      <c r="I35" s="6"/>
      <c r="J35" s="6"/>
      <c r="K35" s="6"/>
      <c r="L35" s="6"/>
      <c r="P35" s="6"/>
    </row>
    <row r="36" spans="2:16" ht="15.75">
      <c r="B36" s="2" t="s">
        <v>11</v>
      </c>
      <c r="D36" s="6">
        <f>H36-P36</f>
        <v>71</v>
      </c>
      <c r="E36" s="6"/>
      <c r="F36" s="6">
        <v>-1</v>
      </c>
      <c r="G36" s="6"/>
      <c r="H36" s="6">
        <v>283</v>
      </c>
      <c r="I36" s="6"/>
      <c r="J36" s="6">
        <v>-2</v>
      </c>
      <c r="K36" s="6">
        <v>2</v>
      </c>
      <c r="L36" s="6">
        <v>-4</v>
      </c>
      <c r="P36" s="6">
        <v>212</v>
      </c>
    </row>
    <row r="37" spans="4:16" ht="9" customHeight="1">
      <c r="D37" s="16"/>
      <c r="E37" s="16"/>
      <c r="F37" s="16"/>
      <c r="G37" s="6"/>
      <c r="H37" s="16"/>
      <c r="I37" s="16"/>
      <c r="J37" s="16"/>
      <c r="K37" s="16"/>
      <c r="L37" s="16"/>
      <c r="P37" s="16"/>
    </row>
    <row r="38" spans="4:16" ht="16.5" thickBot="1">
      <c r="D38" s="17">
        <f>D34+D36</f>
        <v>7</v>
      </c>
      <c r="E38" s="17"/>
      <c r="F38" s="17">
        <f>F34+F36</f>
        <v>-76</v>
      </c>
      <c r="G38" s="6"/>
      <c r="H38" s="17">
        <f>H34+H36</f>
        <v>454</v>
      </c>
      <c r="I38" s="17">
        <f>I34+I36</f>
        <v>0</v>
      </c>
      <c r="J38" s="17">
        <f>J34+J36</f>
        <v>-205</v>
      </c>
      <c r="K38" s="17">
        <f>K30+K36</f>
        <v>-698</v>
      </c>
      <c r="L38" s="17">
        <f>L30+L36</f>
        <v>-2280</v>
      </c>
      <c r="P38" s="17">
        <f>P34+P36</f>
        <v>447</v>
      </c>
    </row>
    <row r="39" spans="4:16" ht="16.5" thickTop="1">
      <c r="D39" s="18"/>
      <c r="E39" s="18"/>
      <c r="F39" s="18"/>
      <c r="G39" s="65"/>
      <c r="H39" s="18"/>
      <c r="I39" s="18"/>
      <c r="J39" s="18"/>
      <c r="K39" s="18"/>
      <c r="L39" s="18"/>
      <c r="P39" s="18"/>
    </row>
    <row r="40" spans="2:16" ht="16.5">
      <c r="B40" s="1" t="s">
        <v>136</v>
      </c>
      <c r="D40" s="18"/>
      <c r="E40" s="18"/>
      <c r="F40" s="18"/>
      <c r="G40" s="65"/>
      <c r="H40" s="18"/>
      <c r="I40" s="18"/>
      <c r="J40" s="18"/>
      <c r="K40" s="24"/>
      <c r="L40" s="18"/>
      <c r="P40" s="18"/>
    </row>
    <row r="41" spans="2:16" ht="16.5">
      <c r="B41" s="1" t="s">
        <v>137</v>
      </c>
      <c r="D41" s="18"/>
      <c r="E41" s="18"/>
      <c r="F41" s="18"/>
      <c r="G41" s="65"/>
      <c r="H41" s="18"/>
      <c r="I41" s="18"/>
      <c r="J41" s="18"/>
      <c r="K41" s="24"/>
      <c r="L41" s="18"/>
      <c r="P41" s="18"/>
    </row>
    <row r="42" spans="2:16" ht="9" customHeight="1">
      <c r="B42" s="1"/>
      <c r="D42" s="18"/>
      <c r="E42" s="18"/>
      <c r="F42" s="18"/>
      <c r="G42" s="65"/>
      <c r="H42" s="18"/>
      <c r="I42" s="18"/>
      <c r="J42" s="18"/>
      <c r="K42" s="24"/>
      <c r="L42" s="18"/>
      <c r="P42" s="65"/>
    </row>
    <row r="43" spans="2:16" ht="16.5" thickBot="1">
      <c r="B43" s="2" t="s">
        <v>68</v>
      </c>
      <c r="D43" s="19">
        <f>(D34/60490)*100</f>
        <v>-0.10580261200198379</v>
      </c>
      <c r="E43" s="19"/>
      <c r="F43" s="19">
        <f>(F34/60490)*100</f>
        <v>-0.12398743593982477</v>
      </c>
      <c r="G43" s="51"/>
      <c r="H43" s="19">
        <f>(H34/60490)*100</f>
        <v>0.2826913539428005</v>
      </c>
      <c r="I43" s="19"/>
      <c r="J43" s="19">
        <f>(J34/60490)*100</f>
        <v>-0.3355926599437924</v>
      </c>
      <c r="K43" s="27"/>
      <c r="L43" s="19">
        <f>-1670000/60495000*100</f>
        <v>-2.760558723861476</v>
      </c>
      <c r="P43" s="51"/>
    </row>
    <row r="44" spans="2:16" ht="17.25" thickBot="1" thickTop="1">
      <c r="B44" s="5" t="s">
        <v>69</v>
      </c>
      <c r="C44" s="5"/>
      <c r="D44" s="19">
        <f>D43</f>
        <v>-0.10580261200198379</v>
      </c>
      <c r="E44" s="19"/>
      <c r="F44" s="19">
        <f>+F43</f>
        <v>-0.12398743593982477</v>
      </c>
      <c r="G44" s="51"/>
      <c r="H44" s="19">
        <f>H43</f>
        <v>0.2826913539428005</v>
      </c>
      <c r="I44" s="19"/>
      <c r="J44" s="19">
        <f>+J43</f>
        <v>-0.3355926599437924</v>
      </c>
      <c r="K44" s="26"/>
      <c r="P44" s="51"/>
    </row>
    <row r="45" spans="2:16" ht="16.5" thickTop="1">
      <c r="B45" s="5"/>
      <c r="C45" s="5"/>
      <c r="D45" s="51"/>
      <c r="E45" s="51"/>
      <c r="F45" s="51"/>
      <c r="G45" s="51"/>
      <c r="H45" s="51"/>
      <c r="I45" s="51"/>
      <c r="J45" s="51"/>
      <c r="K45" s="26"/>
      <c r="P45" s="51"/>
    </row>
    <row r="46" spans="2:16" ht="15.75">
      <c r="B46" s="1" t="s">
        <v>125</v>
      </c>
      <c r="C46" s="1"/>
      <c r="G46" s="14"/>
      <c r="P46" s="14"/>
    </row>
    <row r="47" spans="2:16" ht="15.75">
      <c r="B47" s="1" t="s">
        <v>146</v>
      </c>
      <c r="C47" s="1"/>
      <c r="G47" s="14"/>
      <c r="P47" s="14"/>
    </row>
    <row r="48" ht="15.75">
      <c r="P48" s="14"/>
    </row>
  </sheetData>
  <printOptions/>
  <pageMargins left="0.5" right="0" top="1" bottom="0.5" header="0" footer="0"/>
  <pageSetup firstPageNumber="1" useFirstPageNumber="1" horizontalDpi="600" verticalDpi="600" orientation="portrait" paperSize="9" scale="95"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I48"/>
  <sheetViews>
    <sheetView workbookViewId="0" topLeftCell="E16">
      <selection activeCell="J22" sqref="J22"/>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3" t="s">
        <v>46</v>
      </c>
    </row>
    <row r="2" spans="1:9" s="2" customFormat="1" ht="15.75">
      <c r="A2" s="74" t="s">
        <v>40</v>
      </c>
      <c r="B2" s="22"/>
      <c r="C2" s="22"/>
      <c r="E2" s="22"/>
      <c r="I2" s="22"/>
    </row>
    <row r="3" spans="1:4" s="2" customFormat="1" ht="15.75" customHeight="1">
      <c r="A3" s="50"/>
      <c r="D3" s="18"/>
    </row>
    <row r="4" spans="1:4" s="2" customFormat="1" ht="15.75" customHeight="1">
      <c r="A4" s="52" t="s">
        <v>121</v>
      </c>
      <c r="D4" s="18"/>
    </row>
    <row r="5" spans="1:4" s="2" customFormat="1" ht="15.75" customHeight="1">
      <c r="A5" s="50"/>
      <c r="D5" s="18"/>
    </row>
    <row r="6" spans="1:4" s="2" customFormat="1" ht="15.75" customHeight="1">
      <c r="A6" s="23" t="s">
        <v>126</v>
      </c>
      <c r="B6" s="1" t="s">
        <v>172</v>
      </c>
      <c r="D6" s="18"/>
    </row>
    <row r="7" spans="1:4" s="2" customFormat="1" ht="15.75" customHeight="1">
      <c r="A7" s="1"/>
      <c r="D7" s="18"/>
    </row>
    <row r="8" spans="1:9" ht="15.75" customHeight="1">
      <c r="A8" s="14"/>
      <c r="B8" s="14"/>
      <c r="C8" s="73" t="s">
        <v>120</v>
      </c>
      <c r="D8" s="2"/>
      <c r="E8" s="2"/>
      <c r="F8" s="2"/>
      <c r="G8" s="2"/>
      <c r="H8" s="2"/>
      <c r="I8" s="2"/>
    </row>
    <row r="9" spans="1:9" ht="15.75" customHeight="1">
      <c r="A9" s="14"/>
      <c r="B9" s="14"/>
      <c r="C9" s="100" t="s">
        <v>70</v>
      </c>
      <c r="D9" s="100"/>
      <c r="E9" s="31" t="s">
        <v>66</v>
      </c>
      <c r="I9" s="31"/>
    </row>
    <row r="10" spans="1:7" ht="15.75" customHeight="1">
      <c r="A10" s="14"/>
      <c r="B10" s="14"/>
      <c r="C10" s="31" t="s">
        <v>72</v>
      </c>
      <c r="D10" s="31" t="s">
        <v>73</v>
      </c>
      <c r="E10" s="31" t="s">
        <v>98</v>
      </c>
      <c r="G10" s="31"/>
    </row>
    <row r="11" spans="1:9" ht="15.75" customHeight="1">
      <c r="A11" s="14"/>
      <c r="B11" s="14"/>
      <c r="C11" s="61" t="s">
        <v>71</v>
      </c>
      <c r="D11" s="31" t="s">
        <v>74</v>
      </c>
      <c r="E11" s="31" t="s">
        <v>99</v>
      </c>
      <c r="F11" s="31" t="s">
        <v>80</v>
      </c>
      <c r="G11" s="31"/>
      <c r="H11" s="31" t="s">
        <v>103</v>
      </c>
      <c r="I11" s="31" t="s">
        <v>14</v>
      </c>
    </row>
    <row r="12" spans="1:9" ht="15.75" customHeight="1">
      <c r="A12" s="14"/>
      <c r="B12" s="14"/>
      <c r="C12" s="14"/>
      <c r="D12" s="31" t="s">
        <v>75</v>
      </c>
      <c r="E12" s="31" t="s">
        <v>100</v>
      </c>
      <c r="F12" s="31" t="s">
        <v>101</v>
      </c>
      <c r="G12" s="31" t="s">
        <v>102</v>
      </c>
      <c r="H12" s="31" t="s">
        <v>104</v>
      </c>
      <c r="I12" s="31" t="s">
        <v>105</v>
      </c>
    </row>
    <row r="13" spans="1:9" ht="15.75" customHeight="1">
      <c r="A13" s="14"/>
      <c r="B13" s="14"/>
      <c r="C13" s="14"/>
      <c r="D13" s="31" t="s">
        <v>76</v>
      </c>
      <c r="E13" s="31"/>
      <c r="F13" s="31"/>
      <c r="G13" s="31"/>
      <c r="H13" s="31"/>
      <c r="I13" s="31"/>
    </row>
    <row r="14" spans="1:9" ht="15.75" customHeight="1">
      <c r="A14" s="14"/>
      <c r="B14" s="14"/>
      <c r="C14" s="14"/>
      <c r="D14" s="31"/>
      <c r="E14" s="31"/>
      <c r="F14" s="31"/>
      <c r="G14" s="31"/>
      <c r="H14" s="31"/>
      <c r="I14" s="31"/>
    </row>
    <row r="15" spans="1:9" ht="15.75" customHeight="1">
      <c r="A15" s="46"/>
      <c r="B15" s="46"/>
      <c r="C15" s="64" t="s">
        <v>15</v>
      </c>
      <c r="D15" s="64" t="s">
        <v>15</v>
      </c>
      <c r="E15" s="64" t="s">
        <v>15</v>
      </c>
      <c r="F15" s="64" t="s">
        <v>15</v>
      </c>
      <c r="G15" s="64"/>
      <c r="H15" s="64" t="s">
        <v>15</v>
      </c>
      <c r="I15" s="64" t="s">
        <v>15</v>
      </c>
    </row>
    <row r="16" spans="1:9" ht="15.75" customHeight="1">
      <c r="A16" s="14"/>
      <c r="B16" s="14"/>
      <c r="C16" s="31"/>
      <c r="D16" s="31"/>
      <c r="E16" s="31"/>
      <c r="F16" s="31"/>
      <c r="G16" s="31"/>
      <c r="H16" s="31"/>
      <c r="I16" s="31"/>
    </row>
    <row r="17" spans="1:2" ht="15.75" customHeight="1">
      <c r="A17" s="14"/>
      <c r="B17" s="43" t="s">
        <v>254</v>
      </c>
    </row>
    <row r="18" spans="1:9" ht="15.75" customHeight="1">
      <c r="A18" s="14"/>
      <c r="B18" s="14"/>
      <c r="C18" s="14"/>
      <c r="D18" s="30"/>
      <c r="E18" s="30"/>
      <c r="F18" s="30"/>
      <c r="G18" s="30"/>
      <c r="H18" s="30"/>
      <c r="I18" s="30"/>
    </row>
    <row r="19" spans="1:9" ht="15.75" customHeight="1">
      <c r="A19" s="14"/>
      <c r="B19" s="14" t="s">
        <v>147</v>
      </c>
      <c r="C19" s="7">
        <v>60490</v>
      </c>
      <c r="D19" s="40">
        <v>30831</v>
      </c>
      <c r="E19" s="48">
        <f>16179+26</f>
        <v>16205</v>
      </c>
      <c r="F19" s="35">
        <v>-8246</v>
      </c>
      <c r="G19" s="40">
        <f>SUM(C19:F19)</f>
        <v>99280</v>
      </c>
      <c r="H19" s="24">
        <v>898</v>
      </c>
      <c r="I19" s="48">
        <f>SUM(G19:H19)</f>
        <v>100178</v>
      </c>
    </row>
    <row r="20" spans="1:9" ht="15.75" customHeight="1">
      <c r="A20" s="14"/>
      <c r="B20" s="14"/>
      <c r="C20" s="7"/>
      <c r="D20" s="40"/>
      <c r="E20" s="48"/>
      <c r="F20" s="35"/>
      <c r="G20" s="40"/>
      <c r="H20" s="24"/>
      <c r="I20" s="48"/>
    </row>
    <row r="21" spans="1:9" ht="15.75" customHeight="1">
      <c r="A21" s="14"/>
      <c r="B21" s="14" t="s">
        <v>150</v>
      </c>
      <c r="C21" s="40">
        <v>0</v>
      </c>
      <c r="D21" s="40">
        <v>0</v>
      </c>
      <c r="E21" s="40">
        <v>0</v>
      </c>
      <c r="F21" s="35">
        <v>171</v>
      </c>
      <c r="G21" s="35">
        <f>SUM(C21:F21)</f>
        <v>171</v>
      </c>
      <c r="H21" s="35">
        <f>pl!H36</f>
        <v>283</v>
      </c>
      <c r="I21" s="62">
        <f>SUM(G21:H21)</f>
        <v>454</v>
      </c>
    </row>
    <row r="22" spans="1:9" ht="15.75" customHeight="1">
      <c r="A22" s="14"/>
      <c r="B22" s="14"/>
      <c r="C22" s="40"/>
      <c r="D22" s="40"/>
      <c r="E22" s="40"/>
      <c r="F22" s="35"/>
      <c r="G22" s="35"/>
      <c r="H22" s="35"/>
      <c r="I22" s="62"/>
    </row>
    <row r="23" spans="1:9" ht="15.75" customHeight="1">
      <c r="A23" s="14"/>
      <c r="B23" s="14" t="s">
        <v>179</v>
      </c>
      <c r="C23" s="40">
        <v>0</v>
      </c>
      <c r="D23" s="40">
        <v>0</v>
      </c>
      <c r="E23" s="40">
        <v>0</v>
      </c>
      <c r="F23" s="35">
        <v>-890</v>
      </c>
      <c r="G23" s="35">
        <f>SUM(C23:F23)</f>
        <v>-890</v>
      </c>
      <c r="H23" s="35">
        <v>0</v>
      </c>
      <c r="I23" s="62">
        <f>SUM(G23:H23)</f>
        <v>-890</v>
      </c>
    </row>
    <row r="24" spans="1:9" ht="15.75" customHeight="1">
      <c r="A24" s="14"/>
      <c r="B24" s="14"/>
      <c r="C24" s="34"/>
      <c r="D24" s="34"/>
      <c r="E24" s="34"/>
      <c r="F24" s="34"/>
      <c r="G24" s="34"/>
      <c r="H24" s="34"/>
      <c r="I24" s="34"/>
    </row>
    <row r="25" spans="1:9" ht="15.75" customHeight="1" thickBot="1">
      <c r="A25" s="14"/>
      <c r="B25" s="43" t="s">
        <v>106</v>
      </c>
      <c r="C25" s="49">
        <f>SUM(C19:C21)</f>
        <v>60490</v>
      </c>
      <c r="D25" s="49">
        <f>SUM(D19:D21)</f>
        <v>30831</v>
      </c>
      <c r="E25" s="49">
        <f>SUM(E19:E21)</f>
        <v>16205</v>
      </c>
      <c r="F25" s="49">
        <f>SUM(F19:F23)</f>
        <v>-8965</v>
      </c>
      <c r="G25" s="49">
        <f>SUM(G19:G23)</f>
        <v>98561</v>
      </c>
      <c r="H25" s="49">
        <f>SUM(H19:H23)</f>
        <v>1181</v>
      </c>
      <c r="I25" s="49">
        <f>SUM(I19:I23)</f>
        <v>99742</v>
      </c>
    </row>
    <row r="26" spans="1:9" ht="15.75" customHeight="1" thickTop="1">
      <c r="A26" s="14"/>
      <c r="B26" s="14"/>
      <c r="C26" s="40"/>
      <c r="D26" s="40"/>
      <c r="E26" s="40"/>
      <c r="F26" s="40"/>
      <c r="G26" s="40"/>
      <c r="H26" s="40"/>
      <c r="I26" s="40"/>
    </row>
    <row r="27" spans="1:9" ht="15.75" customHeight="1">
      <c r="A27" s="14"/>
      <c r="B27" s="43" t="s">
        <v>255</v>
      </c>
      <c r="C27" s="43"/>
      <c r="D27" s="30"/>
      <c r="E27" s="30"/>
      <c r="F27" s="30"/>
      <c r="G27" s="30"/>
      <c r="H27" s="30"/>
      <c r="I27" s="30"/>
    </row>
    <row r="28" spans="1:9" ht="15.75" customHeight="1">
      <c r="A28" s="14"/>
      <c r="B28" s="14"/>
      <c r="C28" s="14"/>
      <c r="D28" s="30"/>
      <c r="E28" s="30"/>
      <c r="F28" s="30"/>
      <c r="G28" s="30"/>
      <c r="H28" s="30"/>
      <c r="I28" s="30"/>
    </row>
    <row r="29" spans="1:9" ht="15.75" customHeight="1">
      <c r="A29" s="14"/>
      <c r="B29" s="14" t="s">
        <v>140</v>
      </c>
      <c r="C29" s="7">
        <v>60490</v>
      </c>
      <c r="D29" s="40">
        <v>30831</v>
      </c>
      <c r="E29" s="48">
        <f>16179+26</f>
        <v>16205</v>
      </c>
      <c r="F29" s="35">
        <v>-8630</v>
      </c>
      <c r="G29" s="40">
        <f>SUM(C29:F29)</f>
        <v>98896</v>
      </c>
      <c r="H29" s="24">
        <v>471</v>
      </c>
      <c r="I29" s="48">
        <f>SUM(G29:H29)</f>
        <v>99367</v>
      </c>
    </row>
    <row r="30" spans="1:9" ht="7.5" customHeight="1">
      <c r="A30" s="14"/>
      <c r="B30" s="14"/>
      <c r="C30" s="7"/>
      <c r="D30" s="40"/>
      <c r="E30" s="48"/>
      <c r="F30" s="35"/>
      <c r="G30" s="40"/>
      <c r="H30" s="24"/>
      <c r="I30" s="48"/>
    </row>
    <row r="31" spans="1:9" ht="15.75" customHeight="1">
      <c r="A31" s="14"/>
      <c r="B31" s="14" t="s">
        <v>141</v>
      </c>
      <c r="C31" s="7"/>
      <c r="D31" s="40"/>
      <c r="E31" s="48"/>
      <c r="F31" s="35"/>
      <c r="G31" s="40"/>
      <c r="H31" s="24"/>
      <c r="I31" s="48"/>
    </row>
    <row r="32" spans="1:9" ht="15.75" customHeight="1">
      <c r="A32" s="14"/>
      <c r="B32" s="14" t="s">
        <v>142</v>
      </c>
      <c r="C32" s="81">
        <v>0</v>
      </c>
      <c r="D32" s="82">
        <v>0</v>
      </c>
      <c r="E32" s="83">
        <v>0</v>
      </c>
      <c r="F32" s="37">
        <v>-484</v>
      </c>
      <c r="G32" s="37">
        <f>SUM(C32:F32)</f>
        <v>-484</v>
      </c>
      <c r="H32" s="25">
        <v>0</v>
      </c>
      <c r="I32" s="84">
        <f>SUM(G32:H32)</f>
        <v>-484</v>
      </c>
    </row>
    <row r="33" spans="1:9" ht="6.75" customHeight="1">
      <c r="A33" s="14"/>
      <c r="B33" s="14"/>
      <c r="C33" s="7"/>
      <c r="D33" s="40"/>
      <c r="E33" s="48"/>
      <c r="F33" s="35"/>
      <c r="G33" s="40"/>
      <c r="H33" s="24"/>
      <c r="I33" s="48"/>
    </row>
    <row r="34" spans="1:9" ht="15.75" customHeight="1">
      <c r="A34" s="14"/>
      <c r="B34" s="14" t="s">
        <v>143</v>
      </c>
      <c r="C34" s="7">
        <f>SUM(C29:C32)</f>
        <v>60490</v>
      </c>
      <c r="D34" s="7">
        <f>SUM(D29:D32)</f>
        <v>30831</v>
      </c>
      <c r="E34" s="7">
        <f>SUM(E29:E32)</f>
        <v>16205</v>
      </c>
      <c r="F34" s="7">
        <f>SUM(F29:F32)</f>
        <v>-9114</v>
      </c>
      <c r="G34" s="40">
        <f>SUM(C34:F34)</f>
        <v>98412</v>
      </c>
      <c r="H34" s="24">
        <f>SUM(H29:H32)</f>
        <v>471</v>
      </c>
      <c r="I34" s="48">
        <f>SUM(G34:H34)</f>
        <v>98883</v>
      </c>
    </row>
    <row r="35" spans="1:9" ht="15.75" customHeight="1">
      <c r="A35" s="14"/>
      <c r="B35" s="14"/>
      <c r="C35" s="7"/>
      <c r="D35" s="40"/>
      <c r="E35" s="48"/>
      <c r="F35" s="35"/>
      <c r="G35" s="40"/>
      <c r="H35" s="24"/>
      <c r="I35" s="48"/>
    </row>
    <row r="36" spans="1:9" ht="15.75" customHeight="1">
      <c r="A36" s="14"/>
      <c r="B36" s="14" t="s">
        <v>127</v>
      </c>
      <c r="C36" s="40">
        <v>0</v>
      </c>
      <c r="D36" s="40">
        <v>0</v>
      </c>
      <c r="E36" s="40">
        <v>0</v>
      </c>
      <c r="F36" s="35">
        <v>-203</v>
      </c>
      <c r="G36" s="35">
        <f>SUM(C36:F36)</f>
        <v>-203</v>
      </c>
      <c r="H36" s="35">
        <v>-2</v>
      </c>
      <c r="I36" s="62">
        <f>SUM(G36:H36)</f>
        <v>-205</v>
      </c>
    </row>
    <row r="37" spans="1:9" ht="15.75" customHeight="1">
      <c r="A37" s="14"/>
      <c r="B37" s="14"/>
      <c r="C37" s="40"/>
      <c r="D37" s="40"/>
      <c r="E37" s="40"/>
      <c r="F37" s="35"/>
      <c r="G37" s="35"/>
      <c r="H37" s="35"/>
      <c r="I37" s="62"/>
    </row>
    <row r="38" spans="1:9" ht="15.75" customHeight="1">
      <c r="A38" s="14"/>
      <c r="B38" s="14" t="s">
        <v>179</v>
      </c>
      <c r="C38" s="40">
        <v>0</v>
      </c>
      <c r="D38" s="40">
        <v>0</v>
      </c>
      <c r="E38" s="40">
        <v>0</v>
      </c>
      <c r="F38" s="35">
        <v>-331</v>
      </c>
      <c r="G38" s="35">
        <f>SUM(C38:F38)</f>
        <v>-331</v>
      </c>
      <c r="H38" s="35">
        <v>0</v>
      </c>
      <c r="I38" s="62">
        <f>SUM(G38:H38)</f>
        <v>-331</v>
      </c>
    </row>
    <row r="39" spans="1:9" ht="15.75" customHeight="1">
      <c r="A39" s="14"/>
      <c r="B39" s="14"/>
      <c r="C39" s="34"/>
      <c r="D39" s="34"/>
      <c r="E39" s="34"/>
      <c r="F39" s="34"/>
      <c r="G39" s="34"/>
      <c r="H39" s="34"/>
      <c r="I39" s="34"/>
    </row>
    <row r="40" spans="1:9" ht="15.75" customHeight="1" thickBot="1">
      <c r="A40" s="14"/>
      <c r="B40" s="43" t="s">
        <v>106</v>
      </c>
      <c r="C40" s="49">
        <f>SUM(C34:C36)</f>
        <v>60490</v>
      </c>
      <c r="D40" s="49">
        <f>SUM(D34:D36)</f>
        <v>30831</v>
      </c>
      <c r="E40" s="49">
        <f>SUM(E34:E36)</f>
        <v>16205</v>
      </c>
      <c r="F40" s="49">
        <f>SUM(F34:F38)</f>
        <v>-9648</v>
      </c>
      <c r="G40" s="49">
        <f>SUM(G34:G38)</f>
        <v>97878</v>
      </c>
      <c r="H40" s="49">
        <f>SUM(H34:H36)</f>
        <v>469</v>
      </c>
      <c r="I40" s="49">
        <f>SUM(G40:H40)</f>
        <v>98347</v>
      </c>
    </row>
    <row r="41" spans="1:9" ht="15.75" customHeight="1" thickTop="1">
      <c r="A41" s="30"/>
      <c r="B41" s="30"/>
      <c r="C41" s="30"/>
      <c r="D41" s="30"/>
      <c r="E41" s="30"/>
      <c r="F41" s="30"/>
      <c r="G41" s="30"/>
      <c r="H41" s="30"/>
      <c r="I41" s="30"/>
    </row>
    <row r="42" spans="1:9" ht="15.75" customHeight="1">
      <c r="A42" s="1" t="s">
        <v>84</v>
      </c>
      <c r="B42" s="2"/>
      <c r="C42" s="2"/>
      <c r="D42" s="2"/>
      <c r="E42" s="2"/>
      <c r="F42" s="2"/>
      <c r="G42" s="2"/>
      <c r="H42" s="2"/>
      <c r="I42" s="2"/>
    </row>
    <row r="43" spans="1:9" ht="15.75" customHeight="1">
      <c r="A43" s="1" t="s">
        <v>145</v>
      </c>
      <c r="B43" s="2"/>
      <c r="C43" s="2"/>
      <c r="D43" s="2"/>
      <c r="E43" s="2"/>
      <c r="F43" s="2"/>
      <c r="G43" s="2"/>
      <c r="H43" s="2"/>
      <c r="I43" s="2"/>
    </row>
    <row r="44" spans="1:9" ht="15.75" customHeight="1">
      <c r="A44" s="2"/>
      <c r="B44" s="2"/>
      <c r="C44" s="2"/>
      <c r="D44" s="2"/>
      <c r="E44" s="2"/>
      <c r="F44" s="2"/>
      <c r="G44" s="2"/>
      <c r="H44" s="2"/>
      <c r="I44" s="2"/>
    </row>
    <row r="45" spans="1:9" ht="15.75" customHeight="1">
      <c r="A45" s="2"/>
      <c r="B45" s="2"/>
      <c r="C45" s="2"/>
      <c r="D45" s="2"/>
      <c r="E45" s="2"/>
      <c r="F45" s="2"/>
      <c r="G45" s="2"/>
      <c r="H45" s="2"/>
      <c r="I45" s="2"/>
    </row>
    <row r="46" spans="1:9" ht="15.75" customHeight="1">
      <c r="A46" s="2"/>
      <c r="B46" s="2"/>
      <c r="C46" s="2"/>
      <c r="D46" s="2"/>
      <c r="E46" s="2"/>
      <c r="F46" s="2"/>
      <c r="G46" s="2"/>
      <c r="H46" s="2"/>
      <c r="I46" s="2"/>
    </row>
    <row r="47" spans="1:9" ht="15.75" customHeight="1">
      <c r="A47" s="2"/>
      <c r="B47" s="2"/>
      <c r="C47" s="2"/>
      <c r="D47" s="2"/>
      <c r="E47" s="2"/>
      <c r="F47" s="2"/>
      <c r="G47" s="2"/>
      <c r="H47" s="2"/>
      <c r="I47" s="2"/>
    </row>
    <row r="48" spans="1:9" ht="15.75" customHeight="1">
      <c r="A48" s="2"/>
      <c r="B48" s="2"/>
      <c r="C48" s="2"/>
      <c r="D48" s="2"/>
      <c r="E48" s="2"/>
      <c r="F48" s="2"/>
      <c r="G48" s="2"/>
      <c r="H48" s="2"/>
      <c r="I48" s="2"/>
    </row>
    <row r="49" ht="15.75" customHeight="1"/>
    <row r="50" ht="15.75" customHeight="1"/>
    <row r="51" ht="15.75" customHeight="1"/>
    <row r="52" ht="15.75" customHeight="1"/>
  </sheetData>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F100"/>
  <sheetViews>
    <sheetView view="pageBreakPreview" zoomScale="60" workbookViewId="0" topLeftCell="A31">
      <selection activeCell="D59" sqref="D59"/>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4" t="s">
        <v>40</v>
      </c>
    </row>
    <row r="3" ht="15.75" customHeight="1">
      <c r="A3" s="50"/>
    </row>
    <row r="4" ht="15.75" customHeight="1">
      <c r="A4" s="52" t="s">
        <v>121</v>
      </c>
    </row>
    <row r="5" ht="15.75" customHeight="1">
      <c r="A5" s="18"/>
    </row>
    <row r="6" spans="1:6" ht="15.75" customHeight="1">
      <c r="A6" s="2" t="s">
        <v>128</v>
      </c>
      <c r="B6" s="77" t="s">
        <v>171</v>
      </c>
      <c r="C6" s="77"/>
      <c r="D6" s="77"/>
      <c r="E6" s="77"/>
      <c r="F6" s="77"/>
    </row>
    <row r="7" spans="1:5" ht="15.75" customHeight="1">
      <c r="A7" s="30"/>
      <c r="B7" s="30"/>
      <c r="C7" s="30"/>
      <c r="D7" s="31"/>
      <c r="E7" s="39"/>
    </row>
    <row r="8" spans="1:6" ht="15.75" customHeight="1">
      <c r="A8" s="30"/>
      <c r="B8" s="30"/>
      <c r="C8" s="30"/>
      <c r="D8" s="78" t="s">
        <v>130</v>
      </c>
      <c r="E8" s="31"/>
      <c r="F8" s="31"/>
    </row>
    <row r="9" spans="1:6" ht="15.75" customHeight="1">
      <c r="A9" s="30"/>
      <c r="B9" s="30"/>
      <c r="C9" s="30"/>
      <c r="D9" s="12" t="s">
        <v>129</v>
      </c>
      <c r="E9" s="31"/>
      <c r="F9" s="12" t="s">
        <v>129</v>
      </c>
    </row>
    <row r="10" spans="1:6" ht="15.75" customHeight="1">
      <c r="A10" s="30"/>
      <c r="B10" s="30"/>
      <c r="C10" s="32" t="s">
        <v>124</v>
      </c>
      <c r="D10" s="70" t="s">
        <v>167</v>
      </c>
      <c r="E10" s="31"/>
      <c r="F10" s="70" t="s">
        <v>149</v>
      </c>
    </row>
    <row r="11" spans="1:6" ht="15.75" customHeight="1">
      <c r="A11" s="30"/>
      <c r="B11" s="30"/>
      <c r="C11" s="30"/>
      <c r="D11" s="33" t="s">
        <v>15</v>
      </c>
      <c r="E11" s="33"/>
      <c r="F11" s="33" t="s">
        <v>15</v>
      </c>
    </row>
    <row r="12" spans="1:6" s="60" customFormat="1" ht="18" customHeight="1">
      <c r="A12" s="68" t="s">
        <v>107</v>
      </c>
      <c r="B12" s="66"/>
      <c r="C12" s="66"/>
      <c r="D12" s="67"/>
      <c r="E12" s="67"/>
      <c r="F12" s="67"/>
    </row>
    <row r="13" spans="1:6" ht="15.75" customHeight="1">
      <c r="A13" s="30"/>
      <c r="B13" s="30"/>
      <c r="C13" s="30"/>
      <c r="D13" s="33"/>
      <c r="E13" s="33"/>
      <c r="F13" s="33"/>
    </row>
    <row r="14" spans="1:6" ht="15.75" customHeight="1">
      <c r="A14" s="69" t="s">
        <v>108</v>
      </c>
      <c r="B14" s="30"/>
      <c r="C14" s="30"/>
      <c r="D14" s="30"/>
      <c r="E14" s="30"/>
      <c r="F14" s="30"/>
    </row>
    <row r="15" spans="1:6" ht="15.75" customHeight="1">
      <c r="A15" s="69"/>
      <c r="B15" s="30"/>
      <c r="C15" s="30"/>
      <c r="D15" s="30"/>
      <c r="E15" s="30"/>
      <c r="F15" s="30"/>
    </row>
    <row r="16" spans="1:6" ht="15.75" customHeight="1">
      <c r="A16" s="30" t="s">
        <v>41</v>
      </c>
      <c r="B16" s="30"/>
      <c r="C16" s="33">
        <v>9</v>
      </c>
      <c r="D16" s="35">
        <v>2720</v>
      </c>
      <c r="E16" s="35"/>
      <c r="F16" s="35">
        <v>6711</v>
      </c>
    </row>
    <row r="17" spans="1:6" ht="15.75" customHeight="1">
      <c r="A17" s="30" t="s">
        <v>156</v>
      </c>
      <c r="B17" s="30"/>
      <c r="C17" s="30"/>
      <c r="D17" s="35">
        <v>13166</v>
      </c>
      <c r="E17" s="35"/>
      <c r="F17" s="35">
        <v>13124</v>
      </c>
    </row>
    <row r="18" spans="1:6" ht="15.75" customHeight="1">
      <c r="A18" s="30" t="s">
        <v>138</v>
      </c>
      <c r="B18" s="30"/>
      <c r="C18" s="30"/>
      <c r="D18" s="35">
        <v>80589</v>
      </c>
      <c r="E18" s="35"/>
      <c r="F18" s="35">
        <v>76399</v>
      </c>
    </row>
    <row r="19" spans="1:6" ht="15.75" customHeight="1">
      <c r="A19" s="30"/>
      <c r="B19" s="30"/>
      <c r="C19" s="30"/>
      <c r="D19" s="79">
        <f>SUM(D16:D18)</f>
        <v>96475</v>
      </c>
      <c r="E19" s="35"/>
      <c r="F19" s="79">
        <f>SUM(F16:F18)</f>
        <v>96234</v>
      </c>
    </row>
    <row r="20" spans="1:6" ht="15.75" customHeight="1">
      <c r="A20" s="69" t="s">
        <v>42</v>
      </c>
      <c r="B20" s="30"/>
      <c r="C20" s="30"/>
      <c r="D20" s="35"/>
      <c r="E20" s="35"/>
      <c r="F20" s="35"/>
    </row>
    <row r="21" spans="1:6" ht="15.75" customHeight="1">
      <c r="A21" s="69"/>
      <c r="B21" s="30"/>
      <c r="C21" s="30"/>
      <c r="D21" s="35"/>
      <c r="E21" s="35"/>
      <c r="F21" s="35"/>
    </row>
    <row r="22" spans="1:6" ht="15.75" customHeight="1">
      <c r="A22" s="30" t="s">
        <v>109</v>
      </c>
      <c r="B22" s="30"/>
      <c r="C22" s="30"/>
      <c r="D22" s="35">
        <v>10302</v>
      </c>
      <c r="E22" s="35"/>
      <c r="F22" s="35">
        <v>9304</v>
      </c>
    </row>
    <row r="23" spans="1:6" ht="15.75" customHeight="1">
      <c r="A23" s="30" t="s">
        <v>152</v>
      </c>
      <c r="B23" s="30"/>
      <c r="C23" s="30"/>
      <c r="D23" s="35">
        <v>8969</v>
      </c>
      <c r="E23" s="35"/>
      <c r="F23" s="35">
        <v>9933</v>
      </c>
    </row>
    <row r="24" spans="1:6" ht="15.75" customHeight="1">
      <c r="A24" s="30" t="s">
        <v>151</v>
      </c>
      <c r="B24" s="30"/>
      <c r="C24" s="30"/>
      <c r="D24" s="35">
        <f>2167+3289</f>
        <v>5456</v>
      </c>
      <c r="E24" s="35"/>
      <c r="F24" s="35">
        <f>4393-538</f>
        <v>3855</v>
      </c>
    </row>
    <row r="25" spans="1:6" ht="15.75" customHeight="1">
      <c r="A25" s="30" t="s">
        <v>153</v>
      </c>
      <c r="B25" s="30"/>
      <c r="C25" s="30"/>
      <c r="D25" s="35">
        <v>634</v>
      </c>
      <c r="E25" s="35"/>
      <c r="F25" s="35">
        <v>538</v>
      </c>
    </row>
    <row r="26" spans="1:6" ht="15.75" customHeight="1">
      <c r="A26" s="30" t="s">
        <v>43</v>
      </c>
      <c r="B26" s="30"/>
      <c r="C26" s="30"/>
      <c r="D26" s="35">
        <v>9393</v>
      </c>
      <c r="E26" s="35"/>
      <c r="F26" s="35">
        <v>10137</v>
      </c>
    </row>
    <row r="27" spans="1:6" ht="15.75" customHeight="1">
      <c r="A27" s="30" t="s">
        <v>20</v>
      </c>
      <c r="B27" s="30"/>
      <c r="C27" s="30"/>
      <c r="D27" s="35">
        <v>427</v>
      </c>
      <c r="E27" s="35"/>
      <c r="F27" s="35">
        <v>2674</v>
      </c>
    </row>
    <row r="28" spans="1:6" ht="15.75" customHeight="1">
      <c r="A28" s="30"/>
      <c r="B28" s="30"/>
      <c r="C28" s="30"/>
      <c r="D28" s="79">
        <f>SUM(D22:D27)</f>
        <v>35181</v>
      </c>
      <c r="E28" s="35"/>
      <c r="F28" s="79">
        <f>SUM(F22:F27)</f>
        <v>36441</v>
      </c>
    </row>
    <row r="29" spans="1:6" ht="15.75" customHeight="1">
      <c r="A29" s="30"/>
      <c r="B29" s="30"/>
      <c r="C29" s="30"/>
      <c r="D29" s="35"/>
      <c r="E29" s="35"/>
      <c r="F29" s="35"/>
    </row>
    <row r="30" spans="1:6" ht="15.75" customHeight="1" thickBot="1">
      <c r="A30" s="32" t="s">
        <v>110</v>
      </c>
      <c r="B30" s="30"/>
      <c r="C30" s="30"/>
      <c r="D30" s="44">
        <f>D28+D19</f>
        <v>131656</v>
      </c>
      <c r="E30" s="35"/>
      <c r="F30" s="44">
        <f>F28+F19</f>
        <v>132675</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131</v>
      </c>
      <c r="B38" s="30"/>
      <c r="C38" s="30"/>
      <c r="D38" s="35"/>
      <c r="E38" s="35"/>
      <c r="F38" s="35"/>
    </row>
    <row r="39" spans="1:6" ht="15.75" customHeight="1">
      <c r="A39" s="1" t="s">
        <v>148</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3" t="s">
        <v>46</v>
      </c>
    </row>
    <row r="43" ht="15.75" customHeight="1">
      <c r="A43" s="74" t="s">
        <v>40</v>
      </c>
    </row>
    <row r="44" ht="15.75" customHeight="1">
      <c r="A44" s="50"/>
    </row>
    <row r="45" ht="15.75" customHeight="1">
      <c r="A45" s="52" t="s">
        <v>121</v>
      </c>
    </row>
    <row r="46" ht="15.75" customHeight="1">
      <c r="A46" s="18"/>
    </row>
    <row r="47" spans="1:6" ht="15.75" customHeight="1">
      <c r="A47" s="2" t="s">
        <v>128</v>
      </c>
      <c r="B47" s="77" t="s">
        <v>171</v>
      </c>
      <c r="C47" s="77"/>
      <c r="D47" s="77"/>
      <c r="E47" s="77"/>
      <c r="F47" s="77"/>
    </row>
    <row r="48" spans="1:5" ht="15.75" customHeight="1">
      <c r="A48" s="30"/>
      <c r="B48" s="30"/>
      <c r="C48" s="30"/>
      <c r="D48" s="31"/>
      <c r="E48" s="39"/>
    </row>
    <row r="49" spans="1:6" ht="15.75" customHeight="1">
      <c r="A49" s="30"/>
      <c r="B49" s="30"/>
      <c r="C49" s="30"/>
      <c r="D49" s="78" t="s">
        <v>130</v>
      </c>
      <c r="E49" s="31"/>
      <c r="F49" s="31"/>
    </row>
    <row r="50" spans="1:6" ht="15.75" customHeight="1">
      <c r="A50" s="30"/>
      <c r="B50" s="30"/>
      <c r="C50" s="30"/>
      <c r="D50" s="12" t="s">
        <v>129</v>
      </c>
      <c r="E50" s="31"/>
      <c r="F50" s="12" t="s">
        <v>129</v>
      </c>
    </row>
    <row r="51" spans="1:6" ht="15.75" customHeight="1">
      <c r="A51" s="30"/>
      <c r="B51" s="30"/>
      <c r="C51" s="32" t="s">
        <v>124</v>
      </c>
      <c r="D51" s="70" t="s">
        <v>167</v>
      </c>
      <c r="E51" s="31"/>
      <c r="F51" s="70" t="s">
        <v>149</v>
      </c>
    </row>
    <row r="52" spans="1:6" ht="15.75" customHeight="1">
      <c r="A52" s="30"/>
      <c r="B52" s="30"/>
      <c r="C52" s="30"/>
      <c r="D52" s="33" t="s">
        <v>15</v>
      </c>
      <c r="E52" s="33"/>
      <c r="F52" s="33" t="s">
        <v>15</v>
      </c>
    </row>
    <row r="53" spans="1:6" ht="15.75" customHeight="1">
      <c r="A53" s="68" t="s">
        <v>111</v>
      </c>
      <c r="B53" s="30"/>
      <c r="C53" s="30"/>
      <c r="D53" s="33"/>
      <c r="E53" s="33"/>
      <c r="F53" s="33"/>
    </row>
    <row r="54" spans="1:6" ht="15.75" customHeight="1">
      <c r="A54" s="30"/>
      <c r="B54" s="30"/>
      <c r="C54" s="30"/>
      <c r="D54" s="33"/>
      <c r="E54" s="33"/>
      <c r="F54" s="33"/>
    </row>
    <row r="55" spans="1:6" ht="15.75" customHeight="1">
      <c r="A55" s="36" t="s">
        <v>112</v>
      </c>
      <c r="B55" s="30"/>
      <c r="C55" s="30"/>
      <c r="D55" s="35"/>
      <c r="E55" s="35"/>
      <c r="F55" s="35"/>
    </row>
    <row r="56" spans="1:6" ht="15.75" customHeight="1">
      <c r="A56" s="30"/>
      <c r="B56" s="30"/>
      <c r="C56" s="30"/>
      <c r="D56" s="35"/>
      <c r="E56" s="35"/>
      <c r="F56" s="35"/>
    </row>
    <row r="57" spans="1:6" ht="15.75" customHeight="1">
      <c r="A57" s="30" t="s">
        <v>5</v>
      </c>
      <c r="B57" s="30"/>
      <c r="C57" s="30"/>
      <c r="D57" s="35">
        <v>91321</v>
      </c>
      <c r="E57" s="35"/>
      <c r="F57" s="35">
        <v>91321</v>
      </c>
    </row>
    <row r="58" spans="1:6" ht="15.75" customHeight="1">
      <c r="A58" s="30" t="s">
        <v>6</v>
      </c>
      <c r="B58" s="30"/>
      <c r="C58" s="30"/>
      <c r="D58" s="37">
        <v>7240</v>
      </c>
      <c r="E58" s="35"/>
      <c r="F58" s="37">
        <f>16179+26-8246</f>
        <v>7959</v>
      </c>
    </row>
    <row r="59" spans="1:6" ht="15.75" customHeight="1">
      <c r="A59" s="30"/>
      <c r="B59" s="30"/>
      <c r="C59" s="30"/>
      <c r="D59" s="35"/>
      <c r="E59" s="35"/>
      <c r="F59" s="35"/>
    </row>
    <row r="60" spans="1:6" ht="15.75" customHeight="1">
      <c r="A60" s="30" t="s">
        <v>133</v>
      </c>
      <c r="B60" s="30"/>
      <c r="C60" s="30"/>
      <c r="D60" s="35">
        <f>SUM(D57:D59)</f>
        <v>98561</v>
      </c>
      <c r="E60" s="35"/>
      <c r="F60" s="35">
        <f>SUM(F57:F59)</f>
        <v>99280</v>
      </c>
    </row>
    <row r="61" spans="1:6" ht="15.75" customHeight="1">
      <c r="A61" s="30" t="s">
        <v>7</v>
      </c>
      <c r="B61" s="30"/>
      <c r="C61" s="30"/>
      <c r="D61" s="35">
        <v>1181</v>
      </c>
      <c r="E61" s="35"/>
      <c r="F61" s="35">
        <v>898</v>
      </c>
    </row>
    <row r="62" spans="1:6" ht="15.75" customHeight="1">
      <c r="A62" s="30"/>
      <c r="B62" s="30"/>
      <c r="C62" s="30"/>
      <c r="D62" s="35"/>
      <c r="E62" s="35"/>
      <c r="F62" s="35"/>
    </row>
    <row r="63" spans="1:6" ht="15.75" customHeight="1" thickBot="1">
      <c r="A63" s="32" t="s">
        <v>113</v>
      </c>
      <c r="B63" s="30"/>
      <c r="C63" s="30"/>
      <c r="D63" s="44">
        <f>SUM(D60:D61)</f>
        <v>99742</v>
      </c>
      <c r="E63" s="35"/>
      <c r="F63" s="44">
        <f>SUM(F60:F61)</f>
        <v>100178</v>
      </c>
    </row>
    <row r="64" spans="1:6" ht="15.75" customHeight="1">
      <c r="A64" s="30"/>
      <c r="B64" s="30"/>
      <c r="C64" s="30"/>
      <c r="D64" s="35"/>
      <c r="E64" s="35"/>
      <c r="F64" s="35"/>
    </row>
    <row r="65" spans="1:6" ht="15.75" customHeight="1">
      <c r="A65" s="36" t="s">
        <v>114</v>
      </c>
      <c r="B65" s="30"/>
      <c r="C65" s="30"/>
      <c r="D65" s="35"/>
      <c r="E65" s="35"/>
      <c r="F65" s="35"/>
    </row>
    <row r="66" spans="1:6" ht="15.75" customHeight="1">
      <c r="A66" s="30"/>
      <c r="B66" s="30"/>
      <c r="C66" s="30"/>
      <c r="D66" s="35"/>
      <c r="E66" s="35"/>
      <c r="F66" s="35"/>
    </row>
    <row r="67" spans="1:6" ht="15.75" customHeight="1">
      <c r="A67" s="30" t="s">
        <v>45</v>
      </c>
      <c r="B67" s="30"/>
      <c r="C67" s="33"/>
      <c r="D67" s="35">
        <v>7724</v>
      </c>
      <c r="E67" s="35"/>
      <c r="F67" s="35">
        <v>7738</v>
      </c>
    </row>
    <row r="68" spans="1:6" ht="15.75" customHeight="1">
      <c r="A68" s="30" t="s">
        <v>235</v>
      </c>
      <c r="B68" s="30"/>
      <c r="C68" s="33">
        <v>21</v>
      </c>
      <c r="D68" s="35">
        <v>9000</v>
      </c>
      <c r="E68" s="35"/>
      <c r="F68" s="35">
        <v>11000</v>
      </c>
    </row>
    <row r="69" spans="1:6" ht="15.75" customHeight="1" thickBot="1">
      <c r="A69" s="32"/>
      <c r="B69" s="32"/>
      <c r="C69" s="32"/>
      <c r="D69" s="44">
        <f>SUM(D67:D68)</f>
        <v>16724</v>
      </c>
      <c r="E69" s="35"/>
      <c r="F69" s="44">
        <f>SUM(F67:F68)</f>
        <v>18738</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71" t="s">
        <v>115</v>
      </c>
      <c r="B73" s="30"/>
      <c r="C73" s="30"/>
      <c r="D73" s="35">
        <f>3064+5973</f>
        <v>9037</v>
      </c>
      <c r="E73" s="35"/>
      <c r="F73" s="35">
        <v>10011</v>
      </c>
    </row>
    <row r="74" spans="1:6" ht="15.75" customHeight="1">
      <c r="A74" s="30" t="s">
        <v>236</v>
      </c>
      <c r="B74" s="30"/>
      <c r="C74" s="33">
        <v>21</v>
      </c>
      <c r="D74" s="35">
        <v>6153</v>
      </c>
      <c r="E74" s="35"/>
      <c r="F74" s="35">
        <v>3748</v>
      </c>
    </row>
    <row r="75" spans="1:6" ht="15.75" customHeight="1">
      <c r="A75" s="30"/>
      <c r="B75" s="30"/>
      <c r="C75" s="30"/>
      <c r="D75" s="79">
        <f>SUM(D73:D74)</f>
        <v>15190</v>
      </c>
      <c r="E75" s="35"/>
      <c r="F75" s="79">
        <f>SUM(F73:F74)</f>
        <v>13759</v>
      </c>
    </row>
    <row r="76" spans="1:6" ht="15.75" customHeight="1">
      <c r="A76" s="30"/>
      <c r="B76" s="30"/>
      <c r="C76" s="30"/>
      <c r="D76" s="35"/>
      <c r="E76" s="35"/>
      <c r="F76" s="35"/>
    </row>
    <row r="77" spans="1:6" ht="15.75" customHeight="1">
      <c r="A77" s="30" t="s">
        <v>116</v>
      </c>
      <c r="B77" s="30"/>
      <c r="C77" s="30"/>
      <c r="D77" s="35">
        <f>D75+D69</f>
        <v>31914</v>
      </c>
      <c r="E77" s="35"/>
      <c r="F77" s="35">
        <f>F75+F69</f>
        <v>32497</v>
      </c>
    </row>
    <row r="78" spans="1:6" ht="15.75" customHeight="1">
      <c r="A78" s="30"/>
      <c r="B78" s="30"/>
      <c r="C78" s="30"/>
      <c r="D78" s="35"/>
      <c r="E78" s="35"/>
      <c r="F78" s="35"/>
    </row>
    <row r="79" spans="1:6" ht="18" customHeight="1" thickBot="1">
      <c r="A79" s="68" t="s">
        <v>117</v>
      </c>
      <c r="B79" s="32"/>
      <c r="C79" s="32"/>
      <c r="D79" s="44">
        <f>D77+D63</f>
        <v>131656</v>
      </c>
      <c r="E79" s="35"/>
      <c r="F79" s="44">
        <f>F77+F63</f>
        <v>132675</v>
      </c>
    </row>
    <row r="80" spans="1:6" ht="15.75" customHeight="1">
      <c r="A80" s="30"/>
      <c r="B80" s="30"/>
      <c r="C80" s="30"/>
      <c r="D80" s="35"/>
      <c r="E80" s="35"/>
      <c r="F80" s="35"/>
    </row>
    <row r="81" spans="1:6" ht="15.75" customHeight="1">
      <c r="A81" s="30" t="s">
        <v>118</v>
      </c>
      <c r="B81" s="30"/>
      <c r="C81" s="30"/>
      <c r="D81" s="38"/>
      <c r="E81" s="40"/>
      <c r="F81" s="38"/>
    </row>
    <row r="82" spans="1:6" ht="15.75" customHeight="1" thickBot="1">
      <c r="A82" s="30" t="s">
        <v>119</v>
      </c>
      <c r="B82" s="30"/>
      <c r="C82" s="30"/>
      <c r="D82" s="72">
        <f>D60/60490</f>
        <v>1.6293767564886759</v>
      </c>
      <c r="E82" s="40"/>
      <c r="F82" s="72">
        <f>F60/60490</f>
        <v>1.6412630186807737</v>
      </c>
    </row>
    <row r="83" spans="1:6" ht="15.75" customHeight="1">
      <c r="A83" s="30"/>
      <c r="B83" s="30"/>
      <c r="C83" s="30"/>
      <c r="D83" s="38"/>
      <c r="E83" s="40"/>
      <c r="F83" s="38"/>
    </row>
    <row r="84" spans="1:6" ht="15.75" customHeight="1">
      <c r="A84" s="1" t="s">
        <v>131</v>
      </c>
      <c r="B84" s="14"/>
      <c r="C84" s="14"/>
      <c r="D84" s="41"/>
      <c r="E84" s="14"/>
      <c r="F84" s="41"/>
    </row>
    <row r="85" spans="1:6" ht="15.75" customHeight="1">
      <c r="A85" s="1" t="s">
        <v>148</v>
      </c>
      <c r="B85" s="14"/>
      <c r="C85" s="14"/>
      <c r="D85" s="14"/>
      <c r="E85" s="14"/>
      <c r="F85" s="14"/>
    </row>
    <row r="86" spans="1:6" ht="15.75" customHeight="1">
      <c r="A86" s="14"/>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sheetData>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N64"/>
  <sheetViews>
    <sheetView view="pageBreakPreview" zoomScale="75" zoomScaleNormal="75" zoomScaleSheetLayoutView="75" workbookViewId="0" topLeftCell="A52">
      <selection activeCell="A69" sqref="A69"/>
    </sheetView>
  </sheetViews>
  <sheetFormatPr defaultColWidth="9.140625" defaultRowHeight="12.75"/>
  <cols>
    <col min="1" max="1" width="2.8515625" style="2" customWidth="1"/>
    <col min="2" max="2" width="3.8515625" style="2" customWidth="1"/>
    <col min="3" max="3" width="9.8515625" style="2" customWidth="1"/>
    <col min="4" max="4" width="43.710937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60"/>
      <c r="D1" s="60"/>
      <c r="E1" s="60"/>
      <c r="F1" s="60"/>
    </row>
    <row r="2" spans="2:6" ht="15.75" customHeight="1">
      <c r="B2" s="74" t="s">
        <v>40</v>
      </c>
      <c r="E2" s="2"/>
      <c r="F2" s="2"/>
    </row>
    <row r="3" spans="2:6" ht="15.75" customHeight="1">
      <c r="B3" s="74"/>
      <c r="E3" s="2"/>
      <c r="F3" s="2"/>
    </row>
    <row r="4" spans="2:6" ht="15.75" customHeight="1">
      <c r="B4" s="52" t="s">
        <v>121</v>
      </c>
      <c r="E4" s="2"/>
      <c r="F4" s="2"/>
    </row>
    <row r="5" spans="2:3" ht="15.75" customHeight="1">
      <c r="B5" s="18"/>
      <c r="C5" s="18"/>
    </row>
    <row r="6" spans="1:3" ht="15.75" customHeight="1">
      <c r="A6" s="2" t="s">
        <v>132</v>
      </c>
      <c r="B6" s="52" t="s">
        <v>170</v>
      </c>
      <c r="C6" s="18"/>
    </row>
    <row r="7" spans="2:8" ht="15.75">
      <c r="B7" s="14"/>
      <c r="C7" s="14"/>
      <c r="D7" s="14"/>
      <c r="E7" s="31"/>
      <c r="F7" s="33"/>
      <c r="H7" s="33"/>
    </row>
    <row r="8" spans="2:8" ht="15.75">
      <c r="B8" s="14"/>
      <c r="C8" s="14"/>
      <c r="D8" s="14"/>
      <c r="E8" s="31" t="s">
        <v>166</v>
      </c>
      <c r="F8" s="33"/>
      <c r="G8" s="31" t="s">
        <v>169</v>
      </c>
      <c r="H8" s="33"/>
    </row>
    <row r="9" spans="2:8" ht="15.75">
      <c r="B9" s="14"/>
      <c r="C9" s="14"/>
      <c r="D9" s="14"/>
      <c r="E9" s="78" t="s">
        <v>167</v>
      </c>
      <c r="F9" s="33"/>
      <c r="G9" s="78" t="s">
        <v>168</v>
      </c>
      <c r="H9" s="33"/>
    </row>
    <row r="10" spans="2:12" ht="15.75" customHeight="1">
      <c r="B10" s="14"/>
      <c r="C10" s="14"/>
      <c r="D10" s="14"/>
      <c r="E10" s="33" t="s">
        <v>15</v>
      </c>
      <c r="F10" s="33"/>
      <c r="G10" s="33" t="s">
        <v>15</v>
      </c>
      <c r="H10" s="33"/>
      <c r="J10" s="2" t="s">
        <v>47</v>
      </c>
      <c r="L10" s="2">
        <f>479660</f>
        <v>479660</v>
      </c>
    </row>
    <row r="11" spans="2:12" ht="15.75" customHeight="1">
      <c r="B11" s="42"/>
      <c r="C11" s="42"/>
      <c r="D11" s="42"/>
      <c r="E11" s="29"/>
      <c r="F11" s="29"/>
      <c r="G11" s="29"/>
      <c r="H11" s="29"/>
      <c r="J11" s="2" t="s">
        <v>48</v>
      </c>
      <c r="L11" s="2">
        <v>151831</v>
      </c>
    </row>
    <row r="12" spans="2:12" ht="15.75" customHeight="1">
      <c r="B12" s="14" t="s">
        <v>78</v>
      </c>
      <c r="C12" s="14"/>
      <c r="D12" s="14"/>
      <c r="E12" s="35">
        <f>pl!H26</f>
        <v>440</v>
      </c>
      <c r="F12" s="40"/>
      <c r="G12" s="35">
        <v>-227</v>
      </c>
      <c r="H12" s="40"/>
      <c r="J12" s="2" t="s">
        <v>49</v>
      </c>
      <c r="L12" s="2">
        <v>177529</v>
      </c>
    </row>
    <row r="13" spans="2:12" ht="9.75" customHeight="1">
      <c r="B13" s="14"/>
      <c r="C13" s="14"/>
      <c r="D13" s="14"/>
      <c r="E13" s="35"/>
      <c r="F13" s="40"/>
      <c r="G13" s="35"/>
      <c r="H13" s="40"/>
      <c r="J13" s="2" t="s">
        <v>50</v>
      </c>
      <c r="L13" s="2">
        <v>-501781</v>
      </c>
    </row>
    <row r="14" spans="2:12" ht="15.75" customHeight="1">
      <c r="B14" s="14" t="s">
        <v>51</v>
      </c>
      <c r="C14" s="14"/>
      <c r="D14" s="14"/>
      <c r="E14" s="35"/>
      <c r="F14" s="40"/>
      <c r="G14" s="35"/>
      <c r="H14" s="40"/>
      <c r="J14" s="2" t="s">
        <v>52</v>
      </c>
      <c r="L14" s="2">
        <v>785793</v>
      </c>
    </row>
    <row r="15" spans="2:12" ht="15.75" customHeight="1">
      <c r="B15" s="14"/>
      <c r="C15" s="54" t="s">
        <v>53</v>
      </c>
      <c r="D15" s="14"/>
      <c r="E15" s="35">
        <f>177+51+46</f>
        <v>274</v>
      </c>
      <c r="F15" s="40"/>
      <c r="G15" s="57">
        <v>231</v>
      </c>
      <c r="H15" s="40"/>
      <c r="J15" s="2" t="s">
        <v>54</v>
      </c>
      <c r="L15" s="2">
        <v>-1969787</v>
      </c>
    </row>
    <row r="16" spans="2:8" ht="15.75" customHeight="1">
      <c r="B16" s="14"/>
      <c r="C16" s="54" t="s">
        <v>16</v>
      </c>
      <c r="D16" s="14"/>
      <c r="E16" s="35">
        <v>574</v>
      </c>
      <c r="F16" s="40"/>
      <c r="G16" s="57">
        <v>433</v>
      </c>
      <c r="H16" s="40"/>
    </row>
    <row r="17" spans="2:13" ht="15.75" customHeight="1">
      <c r="B17" s="14"/>
      <c r="C17" s="54" t="s">
        <v>17</v>
      </c>
      <c r="D17" s="14"/>
      <c r="E17" s="35">
        <v>-323</v>
      </c>
      <c r="F17" s="40"/>
      <c r="G17" s="57">
        <v>-328</v>
      </c>
      <c r="H17" s="40"/>
      <c r="L17" s="2" t="s">
        <v>55</v>
      </c>
      <c r="M17" s="2" t="s">
        <v>77</v>
      </c>
    </row>
    <row r="18" spans="2:13" ht="15.75" customHeight="1">
      <c r="B18" s="14"/>
      <c r="C18" s="54"/>
      <c r="D18" s="14"/>
      <c r="E18" s="37"/>
      <c r="F18" s="40"/>
      <c r="G18" s="55"/>
      <c r="H18" s="40"/>
      <c r="J18" s="2" t="s">
        <v>56</v>
      </c>
      <c r="L18" s="2">
        <f>9276724</f>
        <v>9276724</v>
      </c>
      <c r="M18" s="2">
        <v>10062517</v>
      </c>
    </row>
    <row r="19" spans="2:13" ht="15.75" customHeight="1" hidden="1">
      <c r="B19" s="14"/>
      <c r="C19" s="14"/>
      <c r="D19" s="14"/>
      <c r="E19" s="35"/>
      <c r="F19" s="40"/>
      <c r="G19" s="35"/>
      <c r="H19" s="40"/>
      <c r="J19" s="2" t="s">
        <v>57</v>
      </c>
      <c r="L19" s="2">
        <v>-501781</v>
      </c>
      <c r="M19" s="2">
        <v>-501781</v>
      </c>
    </row>
    <row r="20" spans="2:13" ht="15.75" customHeight="1">
      <c r="B20" s="14" t="s">
        <v>229</v>
      </c>
      <c r="C20" s="14"/>
      <c r="D20" s="14"/>
      <c r="E20" s="35">
        <f>SUM(E12:E18)</f>
        <v>965</v>
      </c>
      <c r="F20" s="40"/>
      <c r="G20" s="35">
        <f>SUM(G12:G18)</f>
        <v>109</v>
      </c>
      <c r="H20" s="40"/>
      <c r="L20" s="1">
        <f>SUM(L18:L19)</f>
        <v>8774943</v>
      </c>
      <c r="M20" s="1">
        <f>SUM(M18:M19)</f>
        <v>9560736</v>
      </c>
    </row>
    <row r="21" spans="2:13" ht="15.75" customHeight="1">
      <c r="B21" s="14"/>
      <c r="C21" s="14"/>
      <c r="D21" s="14"/>
      <c r="E21" s="35"/>
      <c r="F21" s="40"/>
      <c r="G21" s="35"/>
      <c r="H21" s="40"/>
      <c r="J21" s="2" t="s">
        <v>58</v>
      </c>
      <c r="L21" s="2">
        <v>1969787</v>
      </c>
      <c r="M21" s="2">
        <v>1969787</v>
      </c>
    </row>
    <row r="22" spans="2:13" ht="15.75" customHeight="1">
      <c r="B22" s="14" t="s">
        <v>18</v>
      </c>
      <c r="C22" s="14"/>
      <c r="D22" s="14"/>
      <c r="E22" s="35"/>
      <c r="F22" s="40"/>
      <c r="G22" s="35"/>
      <c r="H22" s="40"/>
      <c r="L22" s="2">
        <f>L20-L21</f>
        <v>6805156</v>
      </c>
      <c r="M22" s="2">
        <f>M20-M21</f>
        <v>7590949</v>
      </c>
    </row>
    <row r="23" spans="2:8" ht="9.75" customHeight="1">
      <c r="B23" s="14"/>
      <c r="C23" s="14"/>
      <c r="D23" s="14"/>
      <c r="E23" s="35"/>
      <c r="F23" s="40"/>
      <c r="G23" s="35"/>
      <c r="H23" s="40"/>
    </row>
    <row r="24" spans="2:12" ht="15.75" customHeight="1">
      <c r="B24" s="14"/>
      <c r="C24" s="54" t="s">
        <v>32</v>
      </c>
      <c r="D24" s="14"/>
      <c r="E24" s="35">
        <f>-1102+964+70-18-78-96</f>
        <v>-260</v>
      </c>
      <c r="F24" s="40"/>
      <c r="G24" s="57">
        <v>1903</v>
      </c>
      <c r="H24" s="40"/>
      <c r="J24" s="2" t="s">
        <v>59</v>
      </c>
      <c r="L24" s="2">
        <f>L22-M22</f>
        <v>-785793</v>
      </c>
    </row>
    <row r="25" spans="2:8" ht="15.75" customHeight="1">
      <c r="B25" s="14"/>
      <c r="C25" s="54" t="s">
        <v>33</v>
      </c>
      <c r="D25" s="14"/>
      <c r="E25" s="35">
        <v>-974</v>
      </c>
      <c r="F25" s="40"/>
      <c r="G25" s="57">
        <v>-1160</v>
      </c>
      <c r="H25" s="40"/>
    </row>
    <row r="26" spans="2:8" ht="9.75" customHeight="1">
      <c r="B26" s="14"/>
      <c r="C26" s="14"/>
      <c r="D26" s="14"/>
      <c r="E26" s="37"/>
      <c r="F26" s="40"/>
      <c r="G26" s="37"/>
      <c r="H26" s="40"/>
    </row>
    <row r="27" spans="2:8" ht="15.75" customHeight="1" hidden="1">
      <c r="B27" s="14"/>
      <c r="C27" s="14"/>
      <c r="D27" s="14"/>
      <c r="E27" s="35"/>
      <c r="F27" s="40"/>
      <c r="G27" s="35"/>
      <c r="H27" s="40"/>
    </row>
    <row r="28" spans="2:8" ht="15.75" customHeight="1" hidden="1">
      <c r="B28" s="14"/>
      <c r="C28" s="14"/>
      <c r="D28" s="14"/>
      <c r="E28" s="35"/>
      <c r="F28" s="40"/>
      <c r="G28" s="35"/>
      <c r="H28" s="40"/>
    </row>
    <row r="29" spans="2:8" ht="15.75" customHeight="1">
      <c r="B29" s="14"/>
      <c r="C29" s="14" t="s">
        <v>230</v>
      </c>
      <c r="D29" s="14"/>
      <c r="E29" s="35">
        <f>SUM(E20:E26)</f>
        <v>-269</v>
      </c>
      <c r="F29" s="40"/>
      <c r="G29" s="35">
        <f>SUM(G20:G26)</f>
        <v>852</v>
      </c>
      <c r="H29" s="40"/>
    </row>
    <row r="30" spans="2:8" ht="8.25" customHeight="1">
      <c r="B30" s="14"/>
      <c r="C30" s="14"/>
      <c r="D30" s="14"/>
      <c r="E30" s="35"/>
      <c r="F30" s="40"/>
      <c r="G30" s="35"/>
      <c r="H30" s="40"/>
    </row>
    <row r="31" spans="2:8" ht="15.75" customHeight="1">
      <c r="B31" s="14"/>
      <c r="C31" s="14" t="s">
        <v>139</v>
      </c>
      <c r="D31" s="14"/>
      <c r="E31" s="35">
        <v>0</v>
      </c>
      <c r="F31" s="40"/>
      <c r="G31" s="57">
        <v>-20</v>
      </c>
      <c r="H31" s="40"/>
    </row>
    <row r="32" spans="2:8" ht="15.75" customHeight="1">
      <c r="B32" s="14"/>
      <c r="C32" s="14" t="s">
        <v>60</v>
      </c>
      <c r="D32" s="14"/>
      <c r="E32" s="35">
        <v>-574</v>
      </c>
      <c r="F32" s="40"/>
      <c r="G32" s="57">
        <v>-433</v>
      </c>
      <c r="H32" s="40"/>
    </row>
    <row r="33" spans="2:8" ht="7.5" customHeight="1">
      <c r="B33" s="14"/>
      <c r="C33" s="14"/>
      <c r="D33" s="14"/>
      <c r="E33" s="37"/>
      <c r="F33" s="40"/>
      <c r="G33" s="37"/>
      <c r="H33" s="40"/>
    </row>
    <row r="34" spans="2:8" ht="15.75" customHeight="1" thickBot="1">
      <c r="B34" s="14" t="s">
        <v>231</v>
      </c>
      <c r="C34" s="14"/>
      <c r="D34" s="14"/>
      <c r="E34" s="56">
        <f>SUM(E29:E33)</f>
        <v>-843</v>
      </c>
      <c r="F34" s="40"/>
      <c r="G34" s="56">
        <f>SUM(G29:G33)</f>
        <v>399</v>
      </c>
      <c r="H34" s="40"/>
    </row>
    <row r="35" spans="2:8" ht="15.75" customHeight="1">
      <c r="B35" s="14"/>
      <c r="C35" s="14"/>
      <c r="D35" s="14"/>
      <c r="E35" s="35"/>
      <c r="F35" s="40"/>
      <c r="G35" s="35"/>
      <c r="H35" s="40"/>
    </row>
    <row r="36" spans="2:8" ht="15.75" customHeight="1">
      <c r="B36" s="14" t="s">
        <v>61</v>
      </c>
      <c r="C36" s="14"/>
      <c r="D36" s="14"/>
      <c r="E36" s="35"/>
      <c r="F36" s="40"/>
      <c r="G36" s="35"/>
      <c r="H36" s="40"/>
    </row>
    <row r="37" spans="2:8" ht="9" customHeight="1">
      <c r="B37" s="14"/>
      <c r="C37" s="14"/>
      <c r="D37" s="14"/>
      <c r="E37" s="35"/>
      <c r="F37" s="40"/>
      <c r="G37" s="35"/>
      <c r="H37" s="40"/>
    </row>
    <row r="38" spans="2:8" ht="15.75" customHeight="1">
      <c r="B38" s="14"/>
      <c r="C38" s="14" t="s">
        <v>62</v>
      </c>
      <c r="D38" s="14"/>
      <c r="E38" s="35">
        <f>-318</f>
        <v>-318</v>
      </c>
      <c r="F38" s="40"/>
      <c r="G38" s="57">
        <v>0</v>
      </c>
      <c r="H38" s="40"/>
    </row>
    <row r="39" spans="2:8" ht="15.75" customHeight="1">
      <c r="B39" s="14"/>
      <c r="C39" s="14" t="s">
        <v>228</v>
      </c>
      <c r="D39" s="14"/>
      <c r="E39" s="35">
        <v>-1790</v>
      </c>
      <c r="F39" s="40"/>
      <c r="G39" s="57">
        <v>0</v>
      </c>
      <c r="H39" s="40"/>
    </row>
    <row r="40" spans="2:8" ht="15.75" customHeight="1">
      <c r="B40" s="14"/>
      <c r="C40" s="14" t="s">
        <v>154</v>
      </c>
      <c r="D40" s="14"/>
      <c r="E40" s="35">
        <v>-93</v>
      </c>
      <c r="F40" s="40"/>
      <c r="G40" s="57">
        <v>0</v>
      </c>
      <c r="H40" s="40"/>
    </row>
    <row r="41" spans="2:8" ht="15.75" customHeight="1">
      <c r="B41" s="14"/>
      <c r="C41" s="14" t="s">
        <v>63</v>
      </c>
      <c r="D41" s="14"/>
      <c r="E41" s="35">
        <v>215</v>
      </c>
      <c r="F41" s="40"/>
      <c r="G41" s="58">
        <v>245</v>
      </c>
      <c r="H41" s="40"/>
    </row>
    <row r="42" spans="2:8" ht="15.75" customHeight="1">
      <c r="B42" s="14"/>
      <c r="C42" s="14" t="s">
        <v>19</v>
      </c>
      <c r="D42" s="14"/>
      <c r="E42" s="35">
        <v>323</v>
      </c>
      <c r="F42" s="40"/>
      <c r="G42" s="57">
        <v>328</v>
      </c>
      <c r="H42" s="40"/>
    </row>
    <row r="43" spans="2:8" ht="15.75" customHeight="1" thickBot="1">
      <c r="B43" s="14" t="s">
        <v>159</v>
      </c>
      <c r="C43" s="14"/>
      <c r="D43" s="14"/>
      <c r="E43" s="44">
        <f>SUM(E38:E42)</f>
        <v>-1663</v>
      </c>
      <c r="F43" s="40"/>
      <c r="G43" s="44">
        <f>SUM(G38:G42)</f>
        <v>573</v>
      </c>
      <c r="H43" s="40"/>
    </row>
    <row r="44" spans="2:8" ht="15.75" customHeight="1">
      <c r="B44" s="14"/>
      <c r="C44" s="14"/>
      <c r="D44" s="14"/>
      <c r="E44" s="35"/>
      <c r="F44" s="40"/>
      <c r="G44" s="35"/>
      <c r="H44" s="40"/>
    </row>
    <row r="45" spans="2:8" ht="15.75" customHeight="1">
      <c r="B45" s="14" t="s">
        <v>64</v>
      </c>
      <c r="C45" s="14"/>
      <c r="D45" s="14"/>
      <c r="E45" s="35"/>
      <c r="F45" s="40"/>
      <c r="G45" s="35"/>
      <c r="H45" s="40"/>
    </row>
    <row r="46" spans="2:8" ht="9" customHeight="1">
      <c r="B46" s="14"/>
      <c r="C46" s="14"/>
      <c r="D46" s="14"/>
      <c r="E46" s="35"/>
      <c r="F46" s="40"/>
      <c r="G46" s="35"/>
      <c r="H46" s="40"/>
    </row>
    <row r="47" spans="2:8" ht="15.75" customHeight="1">
      <c r="B47" s="14"/>
      <c r="C47" s="14" t="s">
        <v>180</v>
      </c>
      <c r="D47" s="14"/>
      <c r="E47" s="35">
        <v>-890</v>
      </c>
      <c r="F47" s="40"/>
      <c r="G47" s="35">
        <v>-331</v>
      </c>
      <c r="H47" s="40"/>
    </row>
    <row r="48" spans="2:8" ht="15.75" customHeight="1">
      <c r="B48" s="14"/>
      <c r="C48" s="14" t="s">
        <v>155</v>
      </c>
      <c r="D48" s="14"/>
      <c r="E48" s="35">
        <v>-759</v>
      </c>
      <c r="F48" s="40"/>
      <c r="G48" s="35">
        <v>0</v>
      </c>
      <c r="H48" s="40"/>
    </row>
    <row r="49" spans="2:8" ht="15.75" customHeight="1" thickBot="1">
      <c r="B49" s="14" t="s">
        <v>157</v>
      </c>
      <c r="C49" s="14"/>
      <c r="D49" s="14"/>
      <c r="E49" s="44">
        <f>SUM(E47:E48)</f>
        <v>-1649</v>
      </c>
      <c r="F49" s="40"/>
      <c r="G49" s="44">
        <f>SUM(G47:G48)</f>
        <v>-331</v>
      </c>
      <c r="H49" s="40"/>
    </row>
    <row r="50" spans="2:8" ht="15.75" customHeight="1">
      <c r="B50" s="14"/>
      <c r="C50" s="14"/>
      <c r="D50" s="14"/>
      <c r="E50" s="35"/>
      <c r="F50" s="40"/>
      <c r="G50" s="35"/>
      <c r="H50" s="40"/>
    </row>
    <row r="51" spans="2:8" ht="15.75" customHeight="1">
      <c r="B51" s="14" t="s">
        <v>65</v>
      </c>
      <c r="C51" s="14"/>
      <c r="D51" s="14"/>
      <c r="E51" s="35">
        <f>E34+E43+E49</f>
        <v>-4155</v>
      </c>
      <c r="F51" s="40"/>
      <c r="G51" s="35">
        <f>G34+G43+G49</f>
        <v>641</v>
      </c>
      <c r="H51" s="40"/>
    </row>
    <row r="52" spans="2:8" ht="15.75" customHeight="1">
      <c r="B52" s="14"/>
      <c r="C52" s="14"/>
      <c r="D52" s="14"/>
      <c r="E52" s="35"/>
      <c r="F52" s="40"/>
      <c r="G52" s="35"/>
      <c r="H52" s="40"/>
    </row>
    <row r="53" spans="2:8" ht="15.75" customHeight="1">
      <c r="B53" s="14" t="s">
        <v>86</v>
      </c>
      <c r="C53" s="14"/>
      <c r="D53" s="14"/>
      <c r="E53" s="35">
        <v>12811</v>
      </c>
      <c r="F53" s="40"/>
      <c r="G53" s="57">
        <v>20159</v>
      </c>
      <c r="H53" s="40"/>
    </row>
    <row r="54" spans="2:8" ht="15.75" customHeight="1">
      <c r="B54" s="14"/>
      <c r="C54" s="14"/>
      <c r="D54" s="14"/>
      <c r="E54" s="37"/>
      <c r="F54" s="40"/>
      <c r="G54" s="37"/>
      <c r="H54" s="40"/>
    </row>
    <row r="55" spans="2:14" ht="15.75" customHeight="1" thickBot="1">
      <c r="B55" s="14" t="s">
        <v>158</v>
      </c>
      <c r="C55" s="14"/>
      <c r="D55" s="14"/>
      <c r="E55" s="49">
        <f>SUM(E51:E54)</f>
        <v>8656</v>
      </c>
      <c r="F55" s="40"/>
      <c r="G55" s="49">
        <f>SUM(G51:G54)</f>
        <v>20800</v>
      </c>
      <c r="H55" s="40"/>
      <c r="I55" s="4"/>
      <c r="J55" s="4"/>
      <c r="N55" s="2">
        <f>-12811+8656</f>
        <v>-4155</v>
      </c>
    </row>
    <row r="56" spans="2:8" ht="16.5" thickTop="1">
      <c r="B56" s="14"/>
      <c r="C56" s="14"/>
      <c r="D56" s="14"/>
      <c r="E56" s="59"/>
      <c r="F56" s="30"/>
      <c r="G56" s="59"/>
      <c r="H56" s="30"/>
    </row>
    <row r="57" spans="2:6" ht="15.75" customHeight="1">
      <c r="B57" s="43" t="s">
        <v>79</v>
      </c>
      <c r="D57" s="14"/>
      <c r="E57" s="14"/>
      <c r="F57" s="14"/>
    </row>
    <row r="58" spans="2:6" ht="15.75" customHeight="1">
      <c r="B58" s="43" t="s">
        <v>146</v>
      </c>
      <c r="D58" s="14"/>
      <c r="E58" s="41"/>
      <c r="F58" s="14"/>
    </row>
    <row r="61" spans="5:7" ht="15.75">
      <c r="E61" s="34">
        <v>2007</v>
      </c>
      <c r="G61" s="46">
        <v>2006</v>
      </c>
    </row>
    <row r="62" spans="4:7" ht="15.75">
      <c r="D62" s="2" t="s">
        <v>87</v>
      </c>
      <c r="E62" s="28">
        <v>-737</v>
      </c>
      <c r="G62" s="2">
        <v>560</v>
      </c>
    </row>
    <row r="63" spans="4:7" ht="15.75">
      <c r="D63" s="2" t="s">
        <v>88</v>
      </c>
      <c r="E63" s="47">
        <v>9393</v>
      </c>
      <c r="G63" s="2">
        <v>20240</v>
      </c>
    </row>
    <row r="64" spans="5:7" ht="15.75">
      <c r="E64" s="20">
        <f>SUM(E62:E63)</f>
        <v>8656</v>
      </c>
      <c r="G64" s="20">
        <f>SUM(G62:G63)</f>
        <v>20800</v>
      </c>
    </row>
  </sheetData>
  <printOptions/>
  <pageMargins left="0.75" right="0" top="0.75" bottom="0" header="0" footer="0"/>
  <pageSetup firstPageNumber="4" useFirstPageNumber="1" horizontalDpi="600" verticalDpi="600" orientation="portrait" paperSize="9" scale="84"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workbookViewId="0" topLeftCell="A19">
      <selection activeCell="G28" sqref="G28"/>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81</v>
      </c>
      <c r="B4" s="23" t="s">
        <v>82</v>
      </c>
      <c r="F4" s="18"/>
    </row>
    <row r="5" ht="15.75" customHeight="1">
      <c r="B5" s="23" t="s">
        <v>165</v>
      </c>
    </row>
    <row r="6" ht="15.75" customHeight="1">
      <c r="B6" s="23"/>
    </row>
    <row r="7" spans="3:9" ht="15.75" customHeight="1">
      <c r="C7" s="101" t="s">
        <v>21</v>
      </c>
      <c r="D7" s="101"/>
      <c r="E7" s="101"/>
      <c r="G7" s="101" t="s">
        <v>22</v>
      </c>
      <c r="H7" s="101"/>
      <c r="I7" s="101"/>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63">
        <v>39263</v>
      </c>
      <c r="D11" s="63"/>
      <c r="E11" s="63">
        <v>38898</v>
      </c>
      <c r="F11" s="50"/>
      <c r="G11" s="63">
        <v>39263</v>
      </c>
      <c r="H11" s="63"/>
      <c r="I11" s="63">
        <v>38898</v>
      </c>
    </row>
    <row r="12" spans="3:9" ht="15.75" customHeight="1">
      <c r="C12" s="12" t="s">
        <v>2</v>
      </c>
      <c r="D12" s="12"/>
      <c r="E12" s="12" t="s">
        <v>2</v>
      </c>
      <c r="F12" s="50"/>
      <c r="G12" s="12" t="s">
        <v>2</v>
      </c>
      <c r="I12" s="12" t="s">
        <v>2</v>
      </c>
    </row>
    <row r="13" ht="15.75" customHeight="1"/>
    <row r="14" spans="1:9" ht="15.75" customHeight="1">
      <c r="A14" s="2" t="s">
        <v>8</v>
      </c>
      <c r="C14" s="6">
        <f>pl!D16</f>
        <v>2287</v>
      </c>
      <c r="D14" s="6"/>
      <c r="E14" s="6">
        <f>pl!F16</f>
        <v>856</v>
      </c>
      <c r="F14" s="6"/>
      <c r="G14" s="6">
        <f>pl!H16</f>
        <v>6329</v>
      </c>
      <c r="H14" s="7"/>
      <c r="I14" s="6">
        <f>pl!J16</f>
        <v>1684</v>
      </c>
    </row>
    <row r="15" spans="3:9" ht="15.75" customHeight="1">
      <c r="C15" s="3"/>
      <c r="D15" s="3"/>
      <c r="E15" s="3"/>
      <c r="F15" s="3"/>
      <c r="G15" s="3"/>
      <c r="H15" s="3"/>
      <c r="I15" s="3"/>
    </row>
    <row r="16" spans="1:9" ht="15.75" customHeight="1">
      <c r="A16" s="2" t="s">
        <v>67</v>
      </c>
      <c r="C16" s="8">
        <f>pl!D26</f>
        <v>4</v>
      </c>
      <c r="D16" s="8"/>
      <c r="E16" s="8">
        <f>pl!F26</f>
        <v>-88</v>
      </c>
      <c r="F16" s="8"/>
      <c r="G16" s="8">
        <f>pl!H26</f>
        <v>440</v>
      </c>
      <c r="H16" s="3"/>
      <c r="I16" s="8">
        <f>pl!J26</f>
        <v>-227</v>
      </c>
    </row>
    <row r="17" spans="3:9" ht="15.75" customHeight="1">
      <c r="C17" s="3"/>
      <c r="D17" s="3"/>
      <c r="E17" s="3"/>
      <c r="F17" s="3"/>
      <c r="G17" s="3"/>
      <c r="H17" s="3"/>
      <c r="I17" s="3"/>
    </row>
    <row r="18" spans="1:9" ht="15.75" customHeight="1">
      <c r="A18" s="2" t="s">
        <v>160</v>
      </c>
      <c r="C18" s="3">
        <f>pl!D30</f>
        <v>7</v>
      </c>
      <c r="D18" s="3"/>
      <c r="E18" s="3">
        <f>pl!F30</f>
        <v>-76</v>
      </c>
      <c r="F18" s="3"/>
      <c r="G18" s="3">
        <f>pl!H30</f>
        <v>454</v>
      </c>
      <c r="H18" s="3"/>
      <c r="I18" s="3">
        <f>pl!J30</f>
        <v>-205</v>
      </c>
    </row>
    <row r="19" spans="3:9" ht="15.75" customHeight="1">
      <c r="C19" s="3"/>
      <c r="D19" s="3"/>
      <c r="E19" s="3"/>
      <c r="F19" s="3"/>
      <c r="G19" s="3"/>
      <c r="H19" s="3"/>
      <c r="I19" s="3"/>
    </row>
    <row r="20" spans="1:9" ht="15.75" customHeight="1">
      <c r="A20" s="2" t="s">
        <v>161</v>
      </c>
      <c r="C20" s="3"/>
      <c r="D20" s="3"/>
      <c r="E20" s="3"/>
      <c r="F20" s="3"/>
      <c r="G20" s="3"/>
      <c r="H20" s="3"/>
      <c r="I20" s="3"/>
    </row>
    <row r="21" spans="1:9" ht="15.75" customHeight="1">
      <c r="A21" s="2" t="s">
        <v>162</v>
      </c>
      <c r="C21" s="3">
        <f>pl!D34</f>
        <v>-64</v>
      </c>
      <c r="D21" s="3"/>
      <c r="E21" s="3">
        <f>pl!F34</f>
        <v>-75</v>
      </c>
      <c r="F21" s="3"/>
      <c r="G21" s="3">
        <f>pl!H34</f>
        <v>171</v>
      </c>
      <c r="H21" s="3"/>
      <c r="I21" s="3">
        <f>pl!J34</f>
        <v>-203</v>
      </c>
    </row>
    <row r="22" spans="3:9" ht="15.75" customHeight="1">
      <c r="C22" s="3"/>
      <c r="D22" s="3"/>
      <c r="E22" s="3"/>
      <c r="F22" s="3"/>
      <c r="G22" s="3"/>
      <c r="H22" s="3"/>
      <c r="I22" s="3"/>
    </row>
    <row r="23" spans="1:9" ht="15.75" customHeight="1">
      <c r="A23" s="2" t="s">
        <v>163</v>
      </c>
      <c r="C23" s="9">
        <f>pl!D43</f>
        <v>-0.10580261200198379</v>
      </c>
      <c r="D23" s="9"/>
      <c r="E23" s="9">
        <f>pl!F43</f>
        <v>-0.12398743593982477</v>
      </c>
      <c r="F23" s="9"/>
      <c r="G23" s="9">
        <f>pl!H43</f>
        <v>0.2826913539428005</v>
      </c>
      <c r="H23" s="3"/>
      <c r="I23" s="9">
        <f>pl!J43</f>
        <v>-0.3355926599437924</v>
      </c>
    </row>
    <row r="24" spans="3:9" ht="15.75" customHeight="1">
      <c r="C24" s="3"/>
      <c r="D24" s="3"/>
      <c r="E24" s="3"/>
      <c r="F24" s="3"/>
      <c r="G24" s="3"/>
      <c r="H24" s="3"/>
      <c r="I24" s="3"/>
    </row>
    <row r="25" ht="15.75" customHeight="1">
      <c r="A25" s="2" t="s">
        <v>240</v>
      </c>
    </row>
    <row r="26" spans="1:9" ht="15.75" customHeight="1">
      <c r="A26" s="2" t="s">
        <v>239</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164</v>
      </c>
      <c r="D32" s="3"/>
      <c r="F32" s="3"/>
      <c r="G32" s="3"/>
      <c r="H32" s="3"/>
      <c r="I32" s="3"/>
    </row>
    <row r="33" spans="1:5" ht="15.75" customHeight="1">
      <c r="A33" s="2" t="s">
        <v>119</v>
      </c>
      <c r="C33" s="9">
        <f>'bs'!D82</f>
        <v>1.6293767564886759</v>
      </c>
      <c r="E33" s="9">
        <f>'bs'!F82</f>
        <v>1.6412630186807737</v>
      </c>
    </row>
  </sheetData>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3"/>
  <sheetViews>
    <sheetView view="pageBreakPreview" zoomScale="60" workbookViewId="0" topLeftCell="A10">
      <selection activeCell="C18" sqref="C18"/>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83</v>
      </c>
      <c r="B4" s="1" t="s">
        <v>85</v>
      </c>
    </row>
    <row r="5" spans="1:2" ht="15.75" customHeight="1">
      <c r="A5" s="1"/>
      <c r="B5" s="52" t="s">
        <v>181</v>
      </c>
    </row>
    <row r="6" spans="4:9" ht="15.75" customHeight="1">
      <c r="D6" s="52"/>
      <c r="E6" s="52"/>
      <c r="F6" s="52"/>
      <c r="G6" s="52"/>
      <c r="H6" s="52"/>
      <c r="I6" s="52"/>
    </row>
    <row r="7" spans="3:9" ht="15.75" customHeight="1">
      <c r="C7" s="12"/>
      <c r="D7" s="12"/>
      <c r="E7" s="12"/>
      <c r="F7" s="12"/>
      <c r="G7" s="12"/>
      <c r="H7" s="12"/>
      <c r="I7" s="12"/>
    </row>
    <row r="8" spans="3:9" ht="15.75" customHeight="1">
      <c r="C8" s="101" t="s">
        <v>21</v>
      </c>
      <c r="D8" s="101"/>
      <c r="E8" s="101"/>
      <c r="G8" s="101" t="s">
        <v>22</v>
      </c>
      <c r="H8" s="101"/>
      <c r="I8" s="101"/>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63">
        <v>39263</v>
      </c>
      <c r="D12" s="63"/>
      <c r="E12" s="63">
        <v>38898</v>
      </c>
      <c r="F12" s="50"/>
      <c r="G12" s="63">
        <v>39263</v>
      </c>
      <c r="H12" s="63"/>
      <c r="I12" s="63">
        <v>38898</v>
      </c>
    </row>
    <row r="13" spans="3:9" ht="15.75" customHeight="1">
      <c r="C13" s="12" t="s">
        <v>2</v>
      </c>
      <c r="D13" s="12"/>
      <c r="E13" s="12" t="s">
        <v>2</v>
      </c>
      <c r="F13" s="50"/>
      <c r="G13" s="12" t="s">
        <v>2</v>
      </c>
      <c r="I13" s="12" t="s">
        <v>2</v>
      </c>
    </row>
    <row r="14" ht="15.75" customHeight="1"/>
    <row r="15" spans="1:9" ht="15.75" customHeight="1">
      <c r="A15" s="2" t="s">
        <v>233</v>
      </c>
      <c r="C15" s="6">
        <f>pl!D22</f>
        <v>289</v>
      </c>
      <c r="D15" s="6"/>
      <c r="E15" s="6">
        <f>pl!F22</f>
        <v>151</v>
      </c>
      <c r="F15" s="6"/>
      <c r="G15" s="6">
        <f>pl!H22</f>
        <v>1014</v>
      </c>
      <c r="H15" s="7"/>
      <c r="I15" s="6">
        <f>pl!J22</f>
        <v>206</v>
      </c>
    </row>
    <row r="16" spans="3:9" ht="15.75" customHeight="1">
      <c r="C16" s="3"/>
      <c r="D16" s="3"/>
      <c r="E16" s="3"/>
      <c r="F16" s="3"/>
      <c r="G16" s="3"/>
      <c r="H16" s="3"/>
      <c r="I16" s="3"/>
    </row>
    <row r="17" spans="1:9" ht="15.75" customHeight="1">
      <c r="A17" s="2" t="s">
        <v>34</v>
      </c>
      <c r="C17" s="3">
        <v>206</v>
      </c>
      <c r="D17" s="9"/>
      <c r="E17" s="3">
        <v>158</v>
      </c>
      <c r="F17" s="9"/>
      <c r="G17" s="3">
        <v>323</v>
      </c>
      <c r="H17" s="3"/>
      <c r="I17" s="3">
        <v>328</v>
      </c>
    </row>
    <row r="18" spans="3:9" ht="15.75" customHeight="1">
      <c r="C18" s="3"/>
      <c r="D18" s="3"/>
      <c r="E18" s="3"/>
      <c r="F18" s="3"/>
      <c r="G18" s="3"/>
      <c r="H18" s="3"/>
      <c r="I18" s="3"/>
    </row>
    <row r="19" spans="1:9" ht="15.75" customHeight="1">
      <c r="A19" s="2" t="s">
        <v>35</v>
      </c>
      <c r="C19" s="3">
        <f>pl!D24</f>
        <v>-285</v>
      </c>
      <c r="D19" s="3"/>
      <c r="E19" s="3">
        <f>pl!F24</f>
        <v>-239</v>
      </c>
      <c r="F19" s="3"/>
      <c r="G19" s="3">
        <f>pl!H24</f>
        <v>-574</v>
      </c>
      <c r="H19" s="3"/>
      <c r="I19" s="3">
        <f>pl!J24</f>
        <v>-433</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mergeCells count="2">
    <mergeCell ref="C8:E8"/>
    <mergeCell ref="G8:I8"/>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K265"/>
  <sheetViews>
    <sheetView tabSelected="1" view="pageBreakPreview" zoomScale="60" workbookViewId="0" topLeftCell="A107">
      <selection activeCell="H118" sqref="H118"/>
    </sheetView>
  </sheetViews>
  <sheetFormatPr defaultColWidth="9.140625" defaultRowHeight="15.75" customHeight="1"/>
  <cols>
    <col min="1" max="2" width="3.7109375" style="50" customWidth="1"/>
    <col min="3" max="3" width="14.7109375" style="2" customWidth="1"/>
    <col min="4" max="8" width="9.28125" style="2" customWidth="1"/>
    <col min="9" max="9" width="3.7109375" style="2" customWidth="1"/>
    <col min="10" max="11" width="9.28125" style="2" customWidth="1"/>
    <col min="12" max="16384" width="9.140625" style="2" customWidth="1"/>
  </cols>
  <sheetData>
    <row r="1" spans="1:2" ht="15.75" customHeight="1">
      <c r="A1" s="23" t="s">
        <v>46</v>
      </c>
      <c r="B1" s="23"/>
    </row>
    <row r="3" spans="1:2" ht="15.75" customHeight="1">
      <c r="A3" s="23" t="s">
        <v>182</v>
      </c>
      <c r="B3" s="1" t="s">
        <v>193</v>
      </c>
    </row>
    <row r="5" spans="1:2" ht="15.75" customHeight="1">
      <c r="A5" s="23">
        <v>1</v>
      </c>
      <c r="B5" s="1" t="s">
        <v>194</v>
      </c>
    </row>
    <row r="18" spans="1:10" ht="15.75" customHeight="1">
      <c r="A18" s="23">
        <v>2</v>
      </c>
      <c r="B18" s="1" t="s">
        <v>183</v>
      </c>
      <c r="D18" s="1"/>
      <c r="E18" s="1"/>
      <c r="F18" s="1"/>
      <c r="G18" s="1"/>
      <c r="H18" s="1"/>
      <c r="I18" s="1"/>
      <c r="J18" s="1"/>
    </row>
    <row r="23" spans="1:2" ht="15.75" customHeight="1">
      <c r="A23" s="23">
        <v>3</v>
      </c>
      <c r="B23" s="1" t="s">
        <v>195</v>
      </c>
    </row>
    <row r="28" spans="1:5" ht="15.75" customHeight="1">
      <c r="A28" s="23">
        <v>4</v>
      </c>
      <c r="B28" s="1" t="s">
        <v>184</v>
      </c>
      <c r="D28" s="1"/>
      <c r="E28" s="1"/>
    </row>
    <row r="34" spans="1:5" ht="15.75" customHeight="1">
      <c r="A34" s="23">
        <v>5</v>
      </c>
      <c r="B34" s="1" t="s">
        <v>196</v>
      </c>
      <c r="D34" s="1"/>
      <c r="E34" s="1"/>
    </row>
    <row r="40" spans="1:5" ht="15.75" customHeight="1">
      <c r="A40" s="23">
        <v>6</v>
      </c>
      <c r="B40" s="1" t="s">
        <v>241</v>
      </c>
      <c r="D40" s="1"/>
      <c r="E40" s="1"/>
    </row>
    <row r="46" spans="1:5" ht="15.75" customHeight="1">
      <c r="A46" s="23">
        <v>7</v>
      </c>
      <c r="B46" s="1" t="s">
        <v>197</v>
      </c>
      <c r="D46" s="1"/>
      <c r="E46" s="1"/>
    </row>
    <row r="58" spans="1:5" ht="15.75" customHeight="1">
      <c r="A58" s="23">
        <v>8</v>
      </c>
      <c r="B58" s="1" t="s">
        <v>198</v>
      </c>
      <c r="D58" s="1"/>
      <c r="E58" s="1"/>
    </row>
    <row r="59" spans="1:10" ht="15.75" customHeight="1">
      <c r="A59" s="23"/>
      <c r="B59" s="23"/>
      <c r="C59" s="1"/>
      <c r="D59" s="1"/>
      <c r="E59" s="1"/>
      <c r="G59" s="50" t="s">
        <v>201</v>
      </c>
      <c r="J59" s="2" t="s">
        <v>200</v>
      </c>
    </row>
    <row r="60" spans="1:10" ht="15.75" customHeight="1">
      <c r="A60" s="23"/>
      <c r="B60" s="23"/>
      <c r="D60" s="1"/>
      <c r="E60" s="1"/>
      <c r="G60" s="2" t="s">
        <v>202</v>
      </c>
      <c r="J60" s="2" t="s">
        <v>203</v>
      </c>
    </row>
    <row r="61" spans="1:11" ht="15.75" customHeight="1">
      <c r="A61" s="23"/>
      <c r="B61" s="23"/>
      <c r="C61" s="1" t="s">
        <v>185</v>
      </c>
      <c r="D61" s="1"/>
      <c r="E61" s="1"/>
      <c r="H61" s="8"/>
      <c r="K61" s="3"/>
    </row>
    <row r="62" spans="1:11" ht="12" customHeight="1">
      <c r="A62" s="23"/>
      <c r="B62" s="23"/>
      <c r="C62" s="1"/>
      <c r="D62" s="1"/>
      <c r="E62" s="1"/>
      <c r="K62" s="3"/>
    </row>
    <row r="63" spans="1:11" ht="15.75" customHeight="1">
      <c r="A63" s="23"/>
      <c r="B63" s="23"/>
      <c r="C63" s="2" t="s">
        <v>199</v>
      </c>
      <c r="D63" s="1"/>
      <c r="E63" s="1"/>
      <c r="H63" s="8">
        <v>6327</v>
      </c>
      <c r="J63" s="3"/>
      <c r="K63" s="3">
        <v>1684</v>
      </c>
    </row>
    <row r="64" spans="1:11" ht="12" customHeight="1">
      <c r="A64" s="23"/>
      <c r="B64" s="23"/>
      <c r="D64" s="1"/>
      <c r="E64" s="1"/>
      <c r="H64" s="8"/>
      <c r="J64" s="3"/>
      <c r="K64" s="3"/>
    </row>
    <row r="65" spans="1:11" ht="17.25" customHeight="1">
      <c r="A65" s="23"/>
      <c r="B65" s="23"/>
      <c r="C65" s="2" t="s">
        <v>232</v>
      </c>
      <c r="D65" s="1"/>
      <c r="E65" s="1"/>
      <c r="H65" s="8">
        <v>2</v>
      </c>
      <c r="J65" s="3"/>
      <c r="K65" s="3">
        <v>0</v>
      </c>
    </row>
    <row r="66" spans="1:5" ht="15.75" customHeight="1">
      <c r="A66" s="23"/>
      <c r="B66" s="23"/>
      <c r="C66" s="1"/>
      <c r="D66" s="1"/>
      <c r="E66" s="1"/>
    </row>
    <row r="67" spans="1:11" ht="15.75" customHeight="1">
      <c r="A67" s="23"/>
      <c r="B67" s="23"/>
      <c r="C67" s="85" t="s">
        <v>204</v>
      </c>
      <c r="D67" s="85"/>
      <c r="E67" s="85"/>
      <c r="F67" s="20"/>
      <c r="G67" s="20"/>
      <c r="H67" s="86">
        <f>SUM(H63:H66)</f>
        <v>6329</v>
      </c>
      <c r="I67" s="86"/>
      <c r="J67" s="86"/>
      <c r="K67" s="86">
        <f>SUM(K63:K66)</f>
        <v>1684</v>
      </c>
    </row>
    <row r="68" spans="1:11" ht="15.75" customHeight="1">
      <c r="A68" s="23"/>
      <c r="B68" s="23"/>
      <c r="C68" s="43"/>
      <c r="D68" s="43"/>
      <c r="E68" s="43"/>
      <c r="F68" s="14"/>
      <c r="G68" s="14"/>
      <c r="H68" s="7"/>
      <c r="I68" s="7"/>
      <c r="J68" s="7"/>
      <c r="K68" s="7"/>
    </row>
    <row r="69" spans="1:11" ht="15.75" customHeight="1">
      <c r="A69" s="23"/>
      <c r="B69" s="23"/>
      <c r="C69" s="43" t="s">
        <v>205</v>
      </c>
      <c r="D69" s="43"/>
      <c r="E69" s="43"/>
      <c r="F69" s="14"/>
      <c r="G69" s="14"/>
      <c r="H69" s="7"/>
      <c r="I69" s="7"/>
      <c r="J69" s="7"/>
      <c r="K69" s="7"/>
    </row>
    <row r="70" spans="1:11" ht="12" customHeight="1">
      <c r="A70" s="23"/>
      <c r="B70" s="23"/>
      <c r="C70" s="43"/>
      <c r="D70" s="43"/>
      <c r="E70" s="43"/>
      <c r="F70" s="14"/>
      <c r="G70" s="14"/>
      <c r="H70" s="7"/>
      <c r="I70" s="7"/>
      <c r="J70" s="7"/>
      <c r="K70" s="7"/>
    </row>
    <row r="71" spans="1:11" ht="15.75" customHeight="1">
      <c r="A71" s="23"/>
      <c r="B71" s="23"/>
      <c r="C71" s="14" t="s">
        <v>199</v>
      </c>
      <c r="D71" s="43"/>
      <c r="E71" s="43"/>
      <c r="F71" s="14"/>
      <c r="G71" s="14"/>
      <c r="H71" s="7">
        <v>809</v>
      </c>
      <c r="I71" s="7"/>
      <c r="J71" s="7"/>
      <c r="K71" s="7">
        <v>312</v>
      </c>
    </row>
    <row r="72" spans="1:11" ht="12" customHeight="1">
      <c r="A72" s="23"/>
      <c r="B72" s="23"/>
      <c r="C72" s="14"/>
      <c r="D72" s="43"/>
      <c r="E72" s="43"/>
      <c r="F72" s="14"/>
      <c r="G72" s="14"/>
      <c r="H72" s="7"/>
      <c r="I72" s="7"/>
      <c r="J72" s="7"/>
      <c r="K72" s="7"/>
    </row>
    <row r="73" spans="1:11" ht="15.75" customHeight="1">
      <c r="A73" s="23"/>
      <c r="B73" s="23"/>
      <c r="C73" s="14" t="s">
        <v>206</v>
      </c>
      <c r="D73" s="43"/>
      <c r="E73" s="43"/>
      <c r="F73" s="14"/>
      <c r="G73" s="14"/>
      <c r="H73" s="7">
        <v>-93</v>
      </c>
      <c r="I73" s="7"/>
      <c r="J73" s="7"/>
      <c r="K73" s="7">
        <v>-91</v>
      </c>
    </row>
    <row r="74" spans="1:11" ht="12" customHeight="1">
      <c r="A74" s="23"/>
      <c r="B74" s="23"/>
      <c r="C74" s="14"/>
      <c r="D74" s="43"/>
      <c r="E74" s="43"/>
      <c r="F74" s="14"/>
      <c r="G74" s="14"/>
      <c r="H74" s="7"/>
      <c r="I74" s="7"/>
      <c r="J74" s="7"/>
      <c r="K74" s="7"/>
    </row>
    <row r="75" spans="1:11" ht="15.75" customHeight="1">
      <c r="A75" s="23"/>
      <c r="B75" s="23"/>
      <c r="C75" s="14" t="s">
        <v>207</v>
      </c>
      <c r="D75" s="43"/>
      <c r="E75" s="43"/>
      <c r="F75" s="14"/>
      <c r="G75" s="14"/>
      <c r="H75" s="7">
        <v>298</v>
      </c>
      <c r="I75" s="7"/>
      <c r="J75" s="7"/>
      <c r="K75" s="7">
        <v>-15</v>
      </c>
    </row>
    <row r="76" spans="1:11" ht="15.75" customHeight="1">
      <c r="A76" s="23"/>
      <c r="B76" s="23"/>
      <c r="C76" s="43"/>
      <c r="D76" s="43"/>
      <c r="E76" s="43"/>
      <c r="F76" s="14"/>
      <c r="G76" s="14"/>
      <c r="H76" s="7"/>
      <c r="I76" s="7"/>
      <c r="J76" s="7"/>
      <c r="K76" s="7"/>
    </row>
    <row r="77" spans="1:11" ht="15.75" customHeight="1">
      <c r="A77" s="23"/>
      <c r="B77" s="23"/>
      <c r="C77" s="85" t="s">
        <v>234</v>
      </c>
      <c r="D77" s="85"/>
      <c r="E77" s="85"/>
      <c r="F77" s="20"/>
      <c r="G77" s="20"/>
      <c r="H77" s="86">
        <f>SUM(H71:H75)</f>
        <v>1014</v>
      </c>
      <c r="I77" s="86"/>
      <c r="J77" s="86"/>
      <c r="K77" s="86">
        <f>SUM(K71:K75)</f>
        <v>206</v>
      </c>
    </row>
    <row r="78" spans="8:11" ht="15.75" customHeight="1">
      <c r="H78" s="3"/>
      <c r="I78" s="3"/>
      <c r="J78" s="3"/>
      <c r="K78" s="3"/>
    </row>
    <row r="82" ht="12" customHeight="1"/>
    <row r="83" spans="1:5" ht="15.75" customHeight="1">
      <c r="A83" s="23">
        <v>9</v>
      </c>
      <c r="B83" s="1" t="s">
        <v>208</v>
      </c>
      <c r="D83" s="1"/>
      <c r="E83" s="1"/>
    </row>
    <row r="89" spans="1:5" ht="15.75" customHeight="1">
      <c r="A89" s="23">
        <v>10</v>
      </c>
      <c r="B89" s="1" t="s">
        <v>209</v>
      </c>
      <c r="D89" s="1"/>
      <c r="E89" s="1"/>
    </row>
    <row r="92" ht="14.25" customHeight="1"/>
    <row r="94" spans="1:5" ht="15.75" customHeight="1">
      <c r="A94" s="23">
        <v>11</v>
      </c>
      <c r="B94" s="1" t="s">
        <v>187</v>
      </c>
      <c r="D94" s="1"/>
      <c r="E94" s="1"/>
    </row>
    <row r="98" ht="17.25" customHeight="1"/>
    <row r="99" spans="1:5" ht="15.75" customHeight="1">
      <c r="A99" s="23">
        <v>12</v>
      </c>
      <c r="B99" s="1" t="s">
        <v>210</v>
      </c>
      <c r="D99" s="1"/>
      <c r="E99" s="1"/>
    </row>
    <row r="103" ht="12" customHeight="1"/>
    <row r="104" spans="1:5" ht="15.75" customHeight="1">
      <c r="A104" s="23">
        <v>13</v>
      </c>
      <c r="B104" s="1" t="s">
        <v>211</v>
      </c>
      <c r="D104" s="1"/>
      <c r="E104" s="1"/>
    </row>
    <row r="112" spans="1:5" ht="15.75" customHeight="1">
      <c r="A112" s="23">
        <v>14</v>
      </c>
      <c r="B112" s="1" t="s">
        <v>212</v>
      </c>
      <c r="D112" s="1"/>
      <c r="E112" s="1"/>
    </row>
    <row r="118" ht="12" customHeight="1"/>
    <row r="119" spans="1:5" ht="15.75" customHeight="1">
      <c r="A119" s="23">
        <v>15</v>
      </c>
      <c r="B119" s="1" t="s">
        <v>213</v>
      </c>
      <c r="D119" s="1"/>
      <c r="E119" s="1"/>
    </row>
    <row r="125" ht="12" customHeight="1"/>
    <row r="126" spans="1:5" ht="15.75" customHeight="1">
      <c r="A126" s="23">
        <v>16</v>
      </c>
      <c r="B126" s="1" t="s">
        <v>188</v>
      </c>
      <c r="D126" s="1"/>
      <c r="E126" s="1"/>
    </row>
    <row r="129" ht="17.25" customHeight="1"/>
    <row r="130" ht="9.75" customHeight="1"/>
    <row r="131" spans="1:2" ht="15.75" customHeight="1">
      <c r="A131" s="23">
        <v>17</v>
      </c>
      <c r="B131" s="1" t="s">
        <v>214</v>
      </c>
    </row>
    <row r="132" spans="7:10" ht="15.75" customHeight="1">
      <c r="G132" s="50" t="s">
        <v>201</v>
      </c>
      <c r="J132" s="2" t="s">
        <v>200</v>
      </c>
    </row>
    <row r="133" spans="7:10" ht="15.75" customHeight="1">
      <c r="G133" s="2" t="s">
        <v>202</v>
      </c>
      <c r="J133" s="2" t="s">
        <v>203</v>
      </c>
    </row>
    <row r="134" spans="7:11" ht="15.75" customHeight="1">
      <c r="G134" s="101" t="s">
        <v>2</v>
      </c>
      <c r="H134" s="101"/>
      <c r="J134" s="101" t="s">
        <v>2</v>
      </c>
      <c r="K134" s="101"/>
    </row>
    <row r="135" ht="15.75" customHeight="1">
      <c r="B135" s="1" t="s">
        <v>215</v>
      </c>
    </row>
    <row r="136" ht="15.75" customHeight="1">
      <c r="B136" s="2"/>
    </row>
    <row r="137" spans="2:11" ht="15.75" customHeight="1">
      <c r="B137" s="2" t="s">
        <v>216</v>
      </c>
      <c r="H137" s="88">
        <v>0</v>
      </c>
      <c r="K137" s="91">
        <v>-20</v>
      </c>
    </row>
    <row r="138" spans="2:11" ht="15.75" customHeight="1">
      <c r="B138" s="2" t="s">
        <v>189</v>
      </c>
      <c r="H138" s="89">
        <v>14</v>
      </c>
      <c r="K138" s="18">
        <v>42</v>
      </c>
    </row>
    <row r="139" spans="7:11" ht="15.75" customHeight="1">
      <c r="G139" s="20"/>
      <c r="H139" s="87">
        <f>SUM(H137:H138)</f>
        <v>14</v>
      </c>
      <c r="I139" s="20"/>
      <c r="J139" s="20"/>
      <c r="K139" s="90">
        <f>SUM(K137:K138)</f>
        <v>22</v>
      </c>
    </row>
    <row r="140" spans="7:11" ht="15.75" customHeight="1">
      <c r="G140" s="14"/>
      <c r="H140" s="98"/>
      <c r="I140" s="14"/>
      <c r="J140" s="14"/>
      <c r="K140" s="99"/>
    </row>
    <row r="141" spans="1:2" ht="15.75" customHeight="1">
      <c r="A141" s="23">
        <v>18</v>
      </c>
      <c r="B141" s="1" t="s">
        <v>217</v>
      </c>
    </row>
    <row r="146" ht="12.75" customHeight="1"/>
    <row r="147" spans="1:2" ht="15.75" customHeight="1">
      <c r="A147" s="23">
        <v>19</v>
      </c>
      <c r="B147" s="1" t="s">
        <v>190</v>
      </c>
    </row>
    <row r="149" ht="15.75" customHeight="1">
      <c r="B149" s="94" t="s">
        <v>242</v>
      </c>
    </row>
    <row r="152" ht="15.75" customHeight="1">
      <c r="B152" s="94" t="s">
        <v>243</v>
      </c>
    </row>
    <row r="155" ht="12.75" customHeight="1"/>
    <row r="156" spans="1:2" ht="15.75" customHeight="1">
      <c r="A156" s="95" t="s">
        <v>248</v>
      </c>
      <c r="B156" s="1" t="s">
        <v>218</v>
      </c>
    </row>
    <row r="158" spans="1:2" ht="15.75" customHeight="1">
      <c r="A158" s="94" t="s">
        <v>246</v>
      </c>
      <c r="B158" s="50" t="s">
        <v>244</v>
      </c>
    </row>
    <row r="160" ht="15.75" customHeight="1">
      <c r="B160" s="94" t="s">
        <v>242</v>
      </c>
    </row>
    <row r="167" ht="12" customHeight="1"/>
    <row r="168" ht="15.75" customHeight="1">
      <c r="B168" s="94" t="s">
        <v>243</v>
      </c>
    </row>
    <row r="174" ht="9.75" customHeight="1"/>
    <row r="175" ht="15.75" customHeight="1">
      <c r="B175" s="94" t="s">
        <v>245</v>
      </c>
    </row>
    <row r="176" ht="14.25" customHeight="1"/>
    <row r="177" ht="15.75" customHeight="1">
      <c r="B177" s="2"/>
    </row>
    <row r="179" ht="9.75" customHeight="1"/>
    <row r="182" ht="15.75" customHeight="1">
      <c r="A182" s="94"/>
    </row>
    <row r="183" ht="15.75" customHeight="1">
      <c r="A183" s="94"/>
    </row>
    <row r="184" spans="1:2" ht="15.75" customHeight="1">
      <c r="A184" s="95" t="s">
        <v>248</v>
      </c>
      <c r="B184" s="1" t="s">
        <v>253</v>
      </c>
    </row>
    <row r="185" ht="15.75" customHeight="1">
      <c r="A185" s="94"/>
    </row>
    <row r="186" ht="15.75" customHeight="1">
      <c r="A186" s="94" t="s">
        <v>247</v>
      </c>
    </row>
    <row r="192" ht="12" customHeight="1"/>
    <row r="193" ht="15.75" customHeight="1">
      <c r="B193" s="94"/>
    </row>
    <row r="197" spans="1:4" ht="15.75" customHeight="1">
      <c r="A197" s="23">
        <v>21</v>
      </c>
      <c r="B197" s="1" t="s">
        <v>219</v>
      </c>
      <c r="D197" s="1"/>
    </row>
    <row r="202" ht="15.75" customHeight="1">
      <c r="H202" s="1" t="s">
        <v>2</v>
      </c>
    </row>
    <row r="203" spans="3:5" ht="15.75" customHeight="1">
      <c r="C203" s="96" t="s">
        <v>220</v>
      </c>
      <c r="D203" s="97" t="s">
        <v>238</v>
      </c>
      <c r="E203" s="92"/>
    </row>
    <row r="204" spans="4:8" ht="15.75" customHeight="1">
      <c r="D204" s="50" t="s">
        <v>221</v>
      </c>
      <c r="G204" s="50" t="s">
        <v>186</v>
      </c>
      <c r="H204" s="3">
        <v>4989</v>
      </c>
    </row>
    <row r="205" spans="4:8" ht="15.75" customHeight="1">
      <c r="D205" s="50" t="s">
        <v>222</v>
      </c>
      <c r="G205" s="50" t="s">
        <v>186</v>
      </c>
      <c r="H205" s="81">
        <v>9000</v>
      </c>
    </row>
    <row r="206" spans="4:8" ht="15.75" customHeight="1">
      <c r="D206" s="50"/>
      <c r="G206" s="50"/>
      <c r="H206" s="3">
        <f>SUM(H204:H205)</f>
        <v>13989</v>
      </c>
    </row>
    <row r="207" spans="3:8" ht="15.75" customHeight="1">
      <c r="C207" s="96" t="s">
        <v>220</v>
      </c>
      <c r="D207" s="97" t="s">
        <v>237</v>
      </c>
      <c r="E207" s="92"/>
      <c r="G207" s="50" t="s">
        <v>186</v>
      </c>
      <c r="H207" s="3">
        <v>1164</v>
      </c>
    </row>
    <row r="208" ht="15.75" customHeight="1">
      <c r="H208" s="93">
        <f>SUM(H206:H207)</f>
        <v>15153</v>
      </c>
    </row>
    <row r="209" ht="15.75" customHeight="1">
      <c r="H209" s="57"/>
    </row>
    <row r="211" spans="1:2" ht="15.75" customHeight="1">
      <c r="A211" s="95" t="s">
        <v>249</v>
      </c>
      <c r="B211" s="1" t="s">
        <v>191</v>
      </c>
    </row>
    <row r="212" spans="1:2" ht="15.75" customHeight="1">
      <c r="A212" s="18"/>
      <c r="B212" s="18"/>
    </row>
    <row r="213" spans="1:2" ht="15.75" customHeight="1">
      <c r="A213" s="18"/>
      <c r="B213" s="18"/>
    </row>
    <row r="214" spans="1:2" ht="15.75" customHeight="1">
      <c r="A214" s="18"/>
      <c r="B214" s="18"/>
    </row>
    <row r="215" spans="1:2" ht="15.75" customHeight="1">
      <c r="A215" s="18"/>
      <c r="B215" s="18"/>
    </row>
    <row r="216" spans="1:2" ht="15.75" customHeight="1">
      <c r="A216" s="18"/>
      <c r="B216" s="18"/>
    </row>
    <row r="217" spans="1:2" ht="15.75" customHeight="1">
      <c r="A217" s="95" t="s">
        <v>250</v>
      </c>
      <c r="B217" s="1" t="s">
        <v>192</v>
      </c>
    </row>
    <row r="224" spans="1:2" ht="15.75" customHeight="1">
      <c r="A224" s="95" t="s">
        <v>251</v>
      </c>
      <c r="B224" s="1" t="s">
        <v>223</v>
      </c>
    </row>
    <row r="225" spans="1:2" ht="15.75" customHeight="1">
      <c r="A225" s="18"/>
      <c r="B225" s="18"/>
    </row>
    <row r="226" spans="1:2" ht="15.75" customHeight="1">
      <c r="A226" s="18"/>
      <c r="B226" s="18"/>
    </row>
    <row r="227" spans="1:2" ht="15.75" customHeight="1">
      <c r="A227" s="18"/>
      <c r="B227" s="18"/>
    </row>
    <row r="228" spans="1:2" ht="15.75" customHeight="1">
      <c r="A228" s="18"/>
      <c r="B228" s="18"/>
    </row>
    <row r="229" spans="1:2" ht="15.75" customHeight="1">
      <c r="A229" s="95" t="s">
        <v>252</v>
      </c>
      <c r="B229" s="1" t="s">
        <v>224</v>
      </c>
    </row>
    <row r="230" spans="1:2" ht="15.75" customHeight="1">
      <c r="A230" s="18"/>
      <c r="B230" s="18"/>
    </row>
    <row r="231" spans="1:2" ht="15.75" customHeight="1">
      <c r="A231" s="18"/>
      <c r="B231" s="18"/>
    </row>
    <row r="232" spans="1:2" ht="15.75" customHeight="1">
      <c r="A232" s="18"/>
      <c r="B232" s="18"/>
    </row>
    <row r="233" spans="1:2" ht="15.75" customHeight="1">
      <c r="A233" s="18"/>
      <c r="B233" s="18"/>
    </row>
    <row r="234" spans="1:2" ht="15.75" customHeight="1">
      <c r="A234" s="18"/>
      <c r="B234" s="18"/>
    </row>
    <row r="235" spans="1:2" ht="15.75" customHeight="1">
      <c r="A235" s="18"/>
      <c r="B235" s="18"/>
    </row>
    <row r="236" spans="1:2" ht="15.75" customHeight="1">
      <c r="A236" s="18"/>
      <c r="B236" s="18"/>
    </row>
    <row r="237" spans="1:2" ht="15.75" customHeight="1">
      <c r="A237" s="18"/>
      <c r="B237" s="18"/>
    </row>
    <row r="238" spans="1:2" ht="15.75" customHeight="1">
      <c r="A238" s="18"/>
      <c r="B238" s="18"/>
    </row>
    <row r="239" spans="1:2" ht="15.75" customHeight="1">
      <c r="A239" s="18"/>
      <c r="B239" s="18"/>
    </row>
    <row r="240" spans="1:2" ht="15.75" customHeight="1">
      <c r="A240" s="18"/>
      <c r="B240" s="18"/>
    </row>
    <row r="241" spans="1:2" ht="15.75" customHeight="1">
      <c r="A241" s="18"/>
      <c r="B241" s="18"/>
    </row>
    <row r="242" spans="1:2" ht="15.75" customHeight="1">
      <c r="A242" s="18"/>
      <c r="B242" s="1" t="s">
        <v>225</v>
      </c>
    </row>
    <row r="243" spans="1:2" ht="15.75" customHeight="1">
      <c r="A243" s="18"/>
      <c r="B243" s="1"/>
    </row>
    <row r="244" spans="1:2" ht="15.75" customHeight="1">
      <c r="A244" s="18"/>
      <c r="B244" s="1"/>
    </row>
    <row r="245" spans="1:2" ht="15.75" customHeight="1">
      <c r="A245" s="18"/>
      <c r="B245" s="1"/>
    </row>
    <row r="246" spans="1:2" ht="15.75" customHeight="1">
      <c r="A246" s="18"/>
      <c r="B246" s="1" t="s">
        <v>226</v>
      </c>
    </row>
    <row r="247" spans="1:2" ht="15.75" customHeight="1">
      <c r="A247" s="18"/>
      <c r="B247" s="1" t="s">
        <v>227</v>
      </c>
    </row>
    <row r="248" spans="1:2" ht="15.75" customHeight="1">
      <c r="A248" s="18"/>
      <c r="B248" s="75" t="s">
        <v>256</v>
      </c>
    </row>
    <row r="249" spans="1:2" ht="15.75" customHeight="1">
      <c r="A249" s="18"/>
      <c r="B249" s="18"/>
    </row>
    <row r="250" spans="1:2" ht="15.75" customHeight="1">
      <c r="A250" s="18"/>
      <c r="B250" s="18"/>
    </row>
    <row r="251" spans="1:2" ht="15.75" customHeight="1">
      <c r="A251" s="18"/>
      <c r="B251" s="18"/>
    </row>
    <row r="252" spans="1:2" ht="15.75" customHeight="1">
      <c r="A252" s="18"/>
      <c r="B252" s="18"/>
    </row>
    <row r="253" spans="1:2" ht="15.75" customHeight="1">
      <c r="A253" s="18"/>
      <c r="B253" s="18"/>
    </row>
    <row r="254" spans="1:2" ht="15.75" customHeight="1">
      <c r="A254" s="18"/>
      <c r="B254" s="18"/>
    </row>
    <row r="255" spans="1:2" ht="15.75" customHeight="1">
      <c r="A255" s="18"/>
      <c r="B255" s="18"/>
    </row>
    <row r="256" spans="1:2" ht="15.75" customHeight="1">
      <c r="A256" s="18"/>
      <c r="B256" s="18"/>
    </row>
    <row r="257" spans="1:2" ht="15.75" customHeight="1">
      <c r="A257" s="18"/>
      <c r="B257" s="18"/>
    </row>
    <row r="258" spans="1:2" ht="15.75" customHeight="1">
      <c r="A258" s="18"/>
      <c r="B258" s="18"/>
    </row>
    <row r="259" spans="1:2" ht="15.75" customHeight="1">
      <c r="A259" s="18"/>
      <c r="B259" s="18"/>
    </row>
    <row r="260" spans="1:2" ht="15.75" customHeight="1">
      <c r="A260" s="18"/>
      <c r="B260" s="18"/>
    </row>
    <row r="261" spans="1:2" ht="15.75" customHeight="1">
      <c r="A261" s="18"/>
      <c r="B261" s="18"/>
    </row>
    <row r="262" spans="1:2" ht="15.75" customHeight="1">
      <c r="A262" s="18"/>
      <c r="B262" s="18"/>
    </row>
    <row r="263" spans="1:2" ht="15.75" customHeight="1">
      <c r="A263" s="18"/>
      <c r="B263" s="18"/>
    </row>
    <row r="264" spans="1:2" ht="15.75" customHeight="1">
      <c r="A264" s="18"/>
      <c r="B264" s="18"/>
    </row>
    <row r="265" spans="1:2" ht="15.75" customHeight="1">
      <c r="A265" s="18"/>
      <c r="B265" s="18"/>
    </row>
  </sheetData>
  <mergeCells count="2">
    <mergeCell ref="G134:H134"/>
    <mergeCell ref="J134:K134"/>
  </mergeCells>
  <printOptions/>
  <pageMargins left="1" right="0" top="1" bottom="1" header="0.5" footer="0.5"/>
  <pageSetup firstPageNumber="8" useFirstPageNumber="1" horizontalDpi="600" verticalDpi="600" orientation="portrait" paperSize="9" scale="98" r:id="rId2"/>
  <headerFooter alignWithMargins="0">
    <oddFooter>&amp;C&amp;"Times New Roman,Regular"&amp;12&amp;P</oddFooter>
  </headerFooter>
  <rowBreaks count="5" manualBreakCount="5">
    <brk id="45" max="9" man="1"/>
    <brk id="93" max="9" man="1"/>
    <brk id="140" max="9" man="1"/>
    <brk id="183" max="10" man="1"/>
    <brk id="22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Soh Chew</cp:lastModifiedBy>
  <cp:lastPrinted>2007-08-15T09:02:22Z</cp:lastPrinted>
  <dcterms:created xsi:type="dcterms:W3CDTF">1999-11-05T02:33:07Z</dcterms:created>
  <dcterms:modified xsi:type="dcterms:W3CDTF">2007-08-22T04:03:26Z</dcterms:modified>
  <cp:category/>
  <cp:version/>
  <cp:contentType/>
  <cp:contentStatus/>
</cp:coreProperties>
</file>